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540" windowWidth="14355" windowHeight="4710"/>
  </bookViews>
  <sheets>
    <sheet name="2019 № 2 пров.фин." sheetId="9" r:id="rId1"/>
  </sheets>
  <definedNames>
    <definedName name="_xlnm.Print_Area" localSheetId="0">'2019 № 2 пров.фин.'!$A$1:$N$115</definedName>
  </definedNames>
  <calcPr calcId="125725" calcOnSave="0"/>
</workbook>
</file>

<file path=xl/calcChain.xml><?xml version="1.0" encoding="utf-8"?>
<calcChain xmlns="http://schemas.openxmlformats.org/spreadsheetml/2006/main">
  <c r="I76" i="9"/>
  <c r="H75"/>
  <c r="I38" l="1"/>
  <c r="H38"/>
  <c r="D25"/>
  <c r="I110" l="1"/>
  <c r="H110"/>
  <c r="G110"/>
  <c r="F110"/>
  <c r="E110"/>
  <c r="I109"/>
  <c r="H109"/>
  <c r="G109"/>
  <c r="F109"/>
  <c r="F108" s="1"/>
  <c r="E109"/>
  <c r="E108" s="1"/>
  <c r="D107"/>
  <c r="D106"/>
  <c r="D105"/>
  <c r="D104"/>
  <c r="D103"/>
  <c r="D102"/>
  <c r="D100"/>
  <c r="I99"/>
  <c r="H99"/>
  <c r="G99"/>
  <c r="G98" s="1"/>
  <c r="F99"/>
  <c r="E99"/>
  <c r="E98" s="1"/>
  <c r="I98"/>
  <c r="H98"/>
  <c r="D97"/>
  <c r="I94"/>
  <c r="H94"/>
  <c r="G94"/>
  <c r="F94"/>
  <c r="E94"/>
  <c r="I93"/>
  <c r="I92" s="1"/>
  <c r="H93"/>
  <c r="G93"/>
  <c r="F93"/>
  <c r="F92" s="1"/>
  <c r="E93"/>
  <c r="G92"/>
  <c r="D91"/>
  <c r="D89"/>
  <c r="D87"/>
  <c r="D86"/>
  <c r="D84"/>
  <c r="D82"/>
  <c r="D81"/>
  <c r="D80"/>
  <c r="I77"/>
  <c r="I114" s="1"/>
  <c r="H77"/>
  <c r="H114" s="1"/>
  <c r="G77"/>
  <c r="G114" s="1"/>
  <c r="F77"/>
  <c r="F114" s="1"/>
  <c r="E77"/>
  <c r="E114" s="1"/>
  <c r="H76"/>
  <c r="G76"/>
  <c r="F76"/>
  <c r="E76"/>
  <c r="I75"/>
  <c r="G75"/>
  <c r="G74" s="1"/>
  <c r="F75"/>
  <c r="F74" s="1"/>
  <c r="E75"/>
  <c r="D73"/>
  <c r="D72"/>
  <c r="D71"/>
  <c r="D70"/>
  <c r="D69"/>
  <c r="D68"/>
  <c r="D67"/>
  <c r="D66"/>
  <c r="D65"/>
  <c r="D64"/>
  <c r="D63"/>
  <c r="D62"/>
  <c r="D61"/>
  <c r="D60"/>
  <c r="D59"/>
  <c r="D57"/>
  <c r="D56"/>
  <c r="D55"/>
  <c r="D54"/>
  <c r="D53"/>
  <c r="D50"/>
  <c r="D49"/>
  <c r="D48"/>
  <c r="D46"/>
  <c r="D45"/>
  <c r="D44"/>
  <c r="D43"/>
  <c r="D42"/>
  <c r="D41"/>
  <c r="G38"/>
  <c r="F38"/>
  <c r="F113" s="1"/>
  <c r="E38"/>
  <c r="I37"/>
  <c r="I36" s="1"/>
  <c r="H37"/>
  <c r="G37"/>
  <c r="G112" s="1"/>
  <c r="F37"/>
  <c r="E37"/>
  <c r="E36" s="1"/>
  <c r="F36"/>
  <c r="D35"/>
  <c r="D34"/>
  <c r="D33"/>
  <c r="D32"/>
  <c r="D31"/>
  <c r="D29"/>
  <c r="D27"/>
  <c r="D26"/>
  <c r="D23"/>
  <c r="D21"/>
  <c r="D20"/>
  <c r="D19"/>
  <c r="H92" l="1"/>
  <c r="H112"/>
  <c r="D93"/>
  <c r="D92" s="1"/>
  <c r="H74"/>
  <c r="G36"/>
  <c r="G113"/>
  <c r="D109"/>
  <c r="D108" s="1"/>
  <c r="E113"/>
  <c r="I113"/>
  <c r="D75"/>
  <c r="I74"/>
  <c r="H113"/>
  <c r="D94"/>
  <c r="D99"/>
  <c r="D98" s="1"/>
  <c r="H108"/>
  <c r="D114"/>
  <c r="D110"/>
  <c r="I108"/>
  <c r="G111"/>
  <c r="I112"/>
  <c r="I111" s="1"/>
  <c r="D76"/>
  <c r="H36"/>
  <c r="D38"/>
  <c r="E74"/>
  <c r="E92"/>
  <c r="F98"/>
  <c r="G108"/>
  <c r="D37"/>
  <c r="E112"/>
  <c r="F112"/>
  <c r="F111" s="1"/>
  <c r="D77"/>
  <c r="H111" l="1"/>
  <c r="D113"/>
  <c r="D74"/>
  <c r="D112"/>
  <c r="E111"/>
  <c r="D36"/>
  <c r="D111" l="1"/>
</calcChain>
</file>

<file path=xl/sharedStrings.xml><?xml version="1.0" encoding="utf-8"?>
<sst xmlns="http://schemas.openxmlformats.org/spreadsheetml/2006/main" count="282" uniqueCount="119">
  <si>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</si>
  <si>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</si>
  <si>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</si>
  <si>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</si>
  <si>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</si>
  <si>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</si>
  <si>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</si>
  <si>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</si>
  <si>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</si>
  <si>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</si>
  <si>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</si>
  <si>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</si>
  <si>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</si>
  <si>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</si>
  <si>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</si>
  <si>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</si>
  <si>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</si>
  <si>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</si>
  <si>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</si>
  <si>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</si>
  <si>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</si>
  <si>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</si>
  <si>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</si>
  <si>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</si>
  <si>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</si>
  <si>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</si>
  <si>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</si>
  <si>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</si>
  <si>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</si>
  <si>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</si>
  <si>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</si>
  <si>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</si>
  <si>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</si>
  <si>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</si>
  <si>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</si>
  <si>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</si>
  <si>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</si>
  <si>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</si>
  <si>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</si>
  <si>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</si>
  <si>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</si>
  <si>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</si>
  <si>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</si>
  <si>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</si>
  <si>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</si>
  <si>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</si>
  <si>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</si>
  <si>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</si>
  <si>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</si>
  <si>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</si>
  <si>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</si>
  <si>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</si>
  <si>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Предоставление субсидий бюджетным учреждениям на иные цели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</si>
  <si>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</si>
  <si>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</si>
  <si>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</si>
  <si>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</si>
  <si>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2017-2020 годы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</si>
  <si>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</si>
  <si>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</si>
  <si>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Организация и повышение квалификации, переподготовка работников МКУ " ЦОД МОУ ПМР"</t>
  </si>
  <si>
    <t>Установка системы видеорегистрации по периметру территорий (зданий): МБОУ "Жариковская средняя общеобразовательная  школа ПМР" - детские сады, МБОУ ДОД "ДЮСШ"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</si>
  <si>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</si>
  <si>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</si>
  <si>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 xml:space="preserve"> района от 18.01.2016  года    № 08</t>
  </si>
  <si>
    <t>Подпрограмма 2. "Развитие системы общего образования"</t>
  </si>
  <si>
    <t>Установка системы контроля и управления доступом и аудиодомофона</t>
  </si>
  <si>
    <t>Установка домофонов 11 шт.*12000</t>
  </si>
  <si>
    <t>100000-30786,03</t>
  </si>
  <si>
    <t>Установк системы контроля и управления доступом и аудиодомофона</t>
  </si>
  <si>
    <t>сентябрь, октябрь 2017</t>
  </si>
  <si>
    <t>Домофоны 5*12000</t>
  </si>
  <si>
    <t>215000-15000+231300=431300</t>
  </si>
  <si>
    <t>Освещение территории МБОУ "Жариковская средняя общеобразовательная  школа ПМР", филиалы  с.Нестеровка,с. Богуславка, с.Барабаш-Левада</t>
  </si>
  <si>
    <t>Предоставление единовременной компенсационной выплаты, ежемесячной доплаты молодым специалистам</t>
  </si>
  <si>
    <t>2018-2020 годы</t>
  </si>
  <si>
    <t>Научно - методические, организационно - педагогические мероприятия ( проведение единого государственного экзамена)</t>
  </si>
  <si>
    <t>Ограждение территорий общеобразовательных учреждений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</si>
  <si>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</si>
  <si>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Сергеевка, СОШ № 1, отд.1</t>
  </si>
  <si>
    <t>Мероприятия по проведению ремонтных работ, систем жизнеобеспечения</t>
  </si>
  <si>
    <t>611 мб</t>
  </si>
  <si>
    <t>кб</t>
  </si>
  <si>
    <t>сентябрь - октябрь 2018</t>
  </si>
  <si>
    <t>09.11.2018 611 мол.специал.: Жар - 0, СОШ № 2 - 0, Серг. -28,06, СОШ № 1 -84,76   , Баран. -15,62 =128,44</t>
  </si>
  <si>
    <t>188,88+23,6 псд</t>
  </si>
  <si>
    <t>утвержденной постановлением администрации</t>
  </si>
  <si>
    <t>к муниципальной программе «Развитие образования Пограничного муниципального района» на 2016 - 2020 годы, утвержденной постановлением</t>
  </si>
  <si>
    <t>00014, 00001</t>
  </si>
  <si>
    <t>мб 611 59440,58-128,44( мол.сп.)</t>
  </si>
  <si>
    <t>2018-2020</t>
  </si>
  <si>
    <t>Субвенции на обеспечение  питанием детей, обучающихся в  в муниципальных образовательных учреждениях</t>
  </si>
  <si>
    <t>льгота 5-11</t>
  </si>
  <si>
    <t>Меры социальной поддержки педагогическим работникам муниципальных образовательных организаций</t>
  </si>
  <si>
    <t>Мероприятия по обеспечению безопасности (лабораторные испытания электрооборудования, обработка деревянных конструкций, огнетушители,утилизация опасных отходов, паспорта на отходы 1-4 кл.,паспорта электробезопасности, ремонт,установка системы АПС,вывод систем на пульт управления диспетчера, прочие  мероприятия по обеспечению безопасности)</t>
  </si>
  <si>
    <t>364,1+148,92=513,02 Сергеевка -АПС, СОШ № 1- АПС+Богусоавка  спорт.зал. АПС 69,91</t>
  </si>
  <si>
    <t>14+1</t>
  </si>
  <si>
    <t>Мероприятия по обеспечению безопасности в муниципальных учреждениях (установка системы контроля и управления доступом и аудиодомофона, установка системы видеорегистрации, лабораторные испытания электрооборудования  МБОУ ДО " ЦДО ПМР", МБОУ ДО " ДЮСШ ПМР")</t>
  </si>
  <si>
    <t>Ограждение территории МБДОУ "Детский сад №1 ПМР",МБДОУ "Детский сад № 2  ПМР"</t>
  </si>
  <si>
    <t>Предоставление субсидий бюджетным учреждениям на иные цели: приобретение мебели, технологического оборудования в столовые, приобретение запасных частей для автотранспорта, посуды,спец.одежды,поверка приборов учёта тепловой энергии и т.д.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</si>
  <si>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 ) МБОУ " Жариковская СОШ ПМР", с. Жариково</t>
  </si>
  <si>
    <t>2019-2020</t>
  </si>
  <si>
    <t>Строительство детской дошкольной организации в п.Пограничный на 140 мест</t>
  </si>
  <si>
    <t>Проектно - изыскательские работы</t>
  </si>
  <si>
    <t>2019-2020 годы</t>
  </si>
  <si>
    <t>Управление жизнеобеспечения имушественных отношений, землепользования и градостроительства администрации ПМР</t>
  </si>
  <si>
    <t>Субсидии на капитальный ремонт зданий, в чсти ремонта кровли, замены окон</t>
  </si>
  <si>
    <t xml:space="preserve"> Капитальный ремонт зданий, в чсти ремонта кровли, замены окон ( софинансирование)</t>
  </si>
  <si>
    <t>276,58 +9,0 =285,58</t>
  </si>
  <si>
    <t>Проведение капитального, текущего ремонта зданий, спортивных залов, замена оконных конструкций, кровли, ремонт систем жизнеобеспечения, установка септика, благоустройство территорий, проверка достоверности определения сметной стоимости объектов, в т.ч.капитальный ремонт здания МБОУ " ПСОШ № 1", отделение 1 под столовую: разработка псд, ремонтные работы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</si>
  <si>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</t>
  </si>
  <si>
    <t xml:space="preserve"> Капитальный ремонт зданий, в части ремонта кровли, замены окон ( софинансирование)</t>
  </si>
  <si>
    <t>00028 софин.</t>
  </si>
  <si>
    <t>00017+00028</t>
  </si>
  <si>
    <t>2016г.-183,5,   2017г.-1716,68,   2018г.-1850,46,  2019 - 105,6-спорт.21,3=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</si>
  <si>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 МБОУ " Жариковская СОШ ПМР", с. Жариково ( соинансирование)</t>
  </si>
  <si>
    <t>Сборы - 101,5, Гродековец - 80=181,5  2019 - сборы 110+грод 50,5</t>
  </si>
  <si>
    <t>Центр 60, СОШ № 1 60- кит.дети. 2019 -центр 94,0 китайцы 72 сош № 1</t>
  </si>
  <si>
    <t xml:space="preserve">от             05.04.2019            2019   №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</si>
</sst>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5"/>
  <sheetViews>
    <sheetView tabSelected="1" view="pageBreakPreview" zoomScale="55" zoomScaleNormal="100" zoomScaleSheetLayoutView="55" workbookViewId="0">
      <pane xSplit="1" topLeftCell="C1" activePane="topRight" state="frozen"/>
      <selection activeCell="A10" sqref="A10"/>
      <selection pane="topRight" activeCell="H6" sqref="H6"/>
    </sheetView>
  </sheetViews>
  <sheetFormatPr defaultColWidth="9.140625" defaultRowHeight="1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16.28515625" style="1" customWidth="1"/>
    <col min="10" max="10" width="26.14062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" width="9.140625" style="1"/>
    <col min="17" max="17" width="15.85546875" style="1" customWidth="1"/>
    <col min="18" max="16384" width="9.140625" style="1"/>
  </cols>
  <sheetData>
    <row r="1" spans="1:11" ht="15" customHeight="1">
      <c r="F1" s="92" t="s">
        <v>46</v>
      </c>
      <c r="G1" s="92"/>
      <c r="H1" s="92"/>
      <c r="I1" s="92"/>
      <c r="J1" s="92"/>
    </row>
    <row r="2" spans="1:11">
      <c r="F2" s="19" t="s">
        <v>47</v>
      </c>
      <c r="G2" s="19"/>
      <c r="H2" s="19"/>
      <c r="I2" s="19"/>
    </row>
    <row r="3" spans="1:11">
      <c r="F3" s="19" t="s">
        <v>48</v>
      </c>
      <c r="G3" s="19"/>
      <c r="H3" s="19"/>
      <c r="I3" s="19"/>
    </row>
    <row r="4" spans="1:11">
      <c r="F4" s="19" t="s">
        <v>86</v>
      </c>
      <c r="G4" s="19"/>
      <c r="H4" s="19"/>
      <c r="I4" s="19"/>
    </row>
    <row r="5" spans="1:11">
      <c r="F5" s="93" t="s">
        <v>49</v>
      </c>
      <c r="G5" s="93"/>
      <c r="H5" s="93"/>
      <c r="I5" s="93"/>
      <c r="J5" s="93"/>
    </row>
    <row r="6" spans="1:11">
      <c r="F6" s="19" t="s">
        <v>118</v>
      </c>
      <c r="G6" s="34"/>
      <c r="H6" s="19">
        <v>214</v>
      </c>
      <c r="I6" s="19"/>
    </row>
    <row r="8" spans="1:11" ht="15" customHeight="1">
      <c r="F8" s="92" t="s">
        <v>0</v>
      </c>
      <c r="G8" s="92"/>
      <c r="H8" s="92"/>
      <c r="I8" s="92"/>
      <c r="J8" s="92"/>
    </row>
    <row r="9" spans="1:11" ht="30.75" customHeight="1">
      <c r="F9" s="92" t="s">
        <v>87</v>
      </c>
      <c r="G9" s="92"/>
      <c r="H9" s="92"/>
      <c r="I9" s="92"/>
      <c r="J9" s="92"/>
    </row>
    <row r="10" spans="1:11" ht="15.75" customHeight="1">
      <c r="F10" s="92" t="s">
        <v>42</v>
      </c>
      <c r="G10" s="92"/>
      <c r="H10" s="92"/>
      <c r="I10" s="92"/>
      <c r="J10" s="92"/>
    </row>
    <row r="11" spans="1:11" ht="15.75" customHeight="1">
      <c r="F11" s="92" t="s">
        <v>64</v>
      </c>
      <c r="G11" s="92"/>
      <c r="H11" s="92"/>
      <c r="I11" s="92"/>
    </row>
    <row r="12" spans="1:11" ht="15" customHeight="1">
      <c r="F12" s="51"/>
      <c r="G12" s="51"/>
      <c r="H12" s="51"/>
      <c r="I12" s="51"/>
    </row>
    <row r="13" spans="1:11" ht="37.5" customHeight="1">
      <c r="A13" s="91" t="s">
        <v>41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1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86.25" customHeight="1">
      <c r="A15" s="73" t="s">
        <v>1</v>
      </c>
      <c r="B15" s="73" t="s">
        <v>2</v>
      </c>
      <c r="C15" s="73" t="s">
        <v>3</v>
      </c>
      <c r="D15" s="73" t="s">
        <v>4</v>
      </c>
      <c r="E15" s="73" t="s">
        <v>5</v>
      </c>
      <c r="F15" s="73"/>
      <c r="G15" s="73"/>
      <c r="H15" s="73"/>
      <c r="I15" s="73"/>
      <c r="J15" s="73" t="s">
        <v>26</v>
      </c>
      <c r="K15" s="2"/>
    </row>
    <row r="16" spans="1:11" ht="18.75">
      <c r="A16" s="73"/>
      <c r="B16" s="73"/>
      <c r="C16" s="73"/>
      <c r="D16" s="73"/>
      <c r="E16" s="45">
        <v>2016</v>
      </c>
      <c r="F16" s="45">
        <v>2017</v>
      </c>
      <c r="G16" s="45">
        <v>2018</v>
      </c>
      <c r="H16" s="45">
        <v>2019</v>
      </c>
      <c r="I16" s="45">
        <v>2020</v>
      </c>
      <c r="J16" s="73"/>
      <c r="K16" s="2"/>
    </row>
    <row r="17" spans="1:19" ht="18.75">
      <c r="A17" s="62" t="s">
        <v>28</v>
      </c>
      <c r="B17" s="62"/>
      <c r="C17" s="62"/>
      <c r="D17" s="62"/>
      <c r="E17" s="62"/>
      <c r="F17" s="62"/>
      <c r="G17" s="62"/>
      <c r="H17" s="62"/>
      <c r="I17" s="62"/>
      <c r="J17" s="62"/>
      <c r="K17" s="2"/>
    </row>
    <row r="18" spans="1:19" ht="18.75">
      <c r="A18" s="89" t="s">
        <v>29</v>
      </c>
      <c r="B18" s="89"/>
      <c r="C18" s="89"/>
      <c r="D18" s="89"/>
      <c r="E18" s="89"/>
      <c r="F18" s="89"/>
      <c r="G18" s="89"/>
      <c r="H18" s="89"/>
      <c r="I18" s="89"/>
      <c r="J18" s="89"/>
      <c r="K18" s="2"/>
    </row>
    <row r="19" spans="1:19" ht="142.15" customHeight="1">
      <c r="A19" s="8" t="s">
        <v>6</v>
      </c>
      <c r="B19" s="45" t="s">
        <v>7</v>
      </c>
      <c r="C19" s="45" t="s">
        <v>8</v>
      </c>
      <c r="D19" s="36">
        <f>E19+F19+G19+H19+I19</f>
        <v>216972.11</v>
      </c>
      <c r="E19" s="8">
        <v>35517</v>
      </c>
      <c r="F19" s="8">
        <v>37708.199999999997</v>
      </c>
      <c r="G19" s="23">
        <v>43028.91</v>
      </c>
      <c r="H19" s="46">
        <v>50359</v>
      </c>
      <c r="I19" s="46">
        <v>50359</v>
      </c>
      <c r="J19" s="45" t="s">
        <v>55</v>
      </c>
      <c r="K19" s="2"/>
      <c r="O19" s="1" t="s">
        <v>82</v>
      </c>
    </row>
    <row r="20" spans="1:19" ht="141" customHeight="1">
      <c r="A20" s="8" t="s">
        <v>9</v>
      </c>
      <c r="B20" s="45" t="s">
        <v>7</v>
      </c>
      <c r="C20" s="45" t="s">
        <v>10</v>
      </c>
      <c r="D20" s="36">
        <f t="shared" ref="D20:D35" si="0">E20+F20+G20+H20+I20</f>
        <v>144011.29999999999</v>
      </c>
      <c r="E20" s="12">
        <v>24981.49</v>
      </c>
      <c r="F20" s="23">
        <v>24442.7</v>
      </c>
      <c r="G20" s="23">
        <v>30509.46</v>
      </c>
      <c r="H20" s="23">
        <v>31303.200000000001</v>
      </c>
      <c r="I20" s="23">
        <v>32774.449999999997</v>
      </c>
      <c r="J20" s="45" t="s">
        <v>55</v>
      </c>
      <c r="K20" s="83"/>
      <c r="L20" s="83"/>
      <c r="M20" s="83"/>
      <c r="N20" s="83"/>
      <c r="O20" s="90" t="s">
        <v>81</v>
      </c>
      <c r="P20" s="90"/>
      <c r="Q20" s="90"/>
    </row>
    <row r="21" spans="1:19" ht="131.25" customHeight="1">
      <c r="A21" s="8" t="s">
        <v>52</v>
      </c>
      <c r="B21" s="45" t="s">
        <v>7</v>
      </c>
      <c r="C21" s="45" t="s">
        <v>10</v>
      </c>
      <c r="D21" s="36">
        <f t="shared" si="0"/>
        <v>1190.4699999999998</v>
      </c>
      <c r="E21" s="10">
        <v>119.45</v>
      </c>
      <c r="F21" s="10">
        <v>123.34</v>
      </c>
      <c r="G21" s="46">
        <v>368.78</v>
      </c>
      <c r="H21" s="46">
        <v>578.9</v>
      </c>
      <c r="I21" s="46">
        <v>0</v>
      </c>
      <c r="J21" s="45" t="s">
        <v>55</v>
      </c>
      <c r="K21" s="83"/>
      <c r="L21" s="83"/>
      <c r="M21" s="83"/>
      <c r="N21" s="83"/>
      <c r="O21" s="59" t="s">
        <v>88</v>
      </c>
      <c r="P21" s="59"/>
      <c r="Q21" s="59"/>
      <c r="R21" s="59"/>
    </row>
    <row r="22" spans="1:19" ht="54.75" customHeight="1">
      <c r="A22" s="88" t="s">
        <v>11</v>
      </c>
      <c r="B22" s="88"/>
      <c r="C22" s="88"/>
      <c r="D22" s="88"/>
      <c r="E22" s="88"/>
      <c r="F22" s="88"/>
      <c r="G22" s="88"/>
      <c r="H22" s="88"/>
      <c r="I22" s="88"/>
      <c r="J22" s="88"/>
      <c r="K22" s="2"/>
    </row>
    <row r="23" spans="1:19" ht="100.5" customHeight="1">
      <c r="A23" s="47" t="s">
        <v>30</v>
      </c>
      <c r="B23" s="45" t="s">
        <v>7</v>
      </c>
      <c r="C23" s="45" t="s">
        <v>10</v>
      </c>
      <c r="D23" s="43">
        <f t="shared" si="0"/>
        <v>8006.08</v>
      </c>
      <c r="E23" s="45">
        <v>2192.54</v>
      </c>
      <c r="F23" s="45">
        <v>1051.2</v>
      </c>
      <c r="G23" s="46">
        <v>1478.34</v>
      </c>
      <c r="H23" s="46">
        <v>1642</v>
      </c>
      <c r="I23" s="46">
        <v>1642</v>
      </c>
      <c r="J23" s="45" t="s">
        <v>27</v>
      </c>
      <c r="K23" s="2"/>
      <c r="O23" s="61"/>
      <c r="P23" s="61"/>
      <c r="Q23" s="61"/>
    </row>
    <row r="24" spans="1:19" ht="18.75">
      <c r="A24" s="62" t="s">
        <v>50</v>
      </c>
      <c r="B24" s="62"/>
      <c r="C24" s="62"/>
      <c r="D24" s="62"/>
      <c r="E24" s="62"/>
      <c r="F24" s="62"/>
      <c r="G24" s="62"/>
      <c r="H24" s="62"/>
      <c r="I24" s="62"/>
      <c r="J24" s="62"/>
      <c r="K24" s="2"/>
    </row>
    <row r="25" spans="1:19" ht="56.25">
      <c r="A25" s="11" t="s">
        <v>106</v>
      </c>
      <c r="B25" s="52" t="s">
        <v>104</v>
      </c>
      <c r="C25" s="10" t="s">
        <v>8</v>
      </c>
      <c r="D25" s="53">
        <f t="shared" si="0"/>
        <v>2088.6</v>
      </c>
      <c r="E25" s="53"/>
      <c r="F25" s="53"/>
      <c r="G25" s="53"/>
      <c r="H25" s="52">
        <v>2088.6</v>
      </c>
      <c r="I25" s="53"/>
      <c r="J25" s="53"/>
      <c r="K25" s="2"/>
    </row>
    <row r="26" spans="1:19" ht="131.25">
      <c r="A26" s="11" t="s">
        <v>111</v>
      </c>
      <c r="B26" s="45" t="s">
        <v>104</v>
      </c>
      <c r="C26" s="45" t="s">
        <v>10</v>
      </c>
      <c r="D26" s="43">
        <f t="shared" si="0"/>
        <v>21.1</v>
      </c>
      <c r="E26" s="43"/>
      <c r="F26" s="43"/>
      <c r="G26" s="43"/>
      <c r="H26" s="46">
        <v>21.1</v>
      </c>
      <c r="I26" s="43"/>
      <c r="J26" s="45" t="s">
        <v>55</v>
      </c>
      <c r="K26" s="2"/>
      <c r="O26" s="59" t="s">
        <v>112</v>
      </c>
      <c r="P26" s="59"/>
      <c r="Q26" s="59"/>
    </row>
    <row r="27" spans="1:19" ht="121.15" customHeight="1">
      <c r="A27" s="8" t="s">
        <v>110</v>
      </c>
      <c r="B27" s="45" t="s">
        <v>7</v>
      </c>
      <c r="C27" s="45" t="s">
        <v>10</v>
      </c>
      <c r="D27" s="43">
        <f t="shared" si="0"/>
        <v>4122.3999999999996</v>
      </c>
      <c r="E27" s="10">
        <v>251.36</v>
      </c>
      <c r="F27" s="46">
        <v>2674.4</v>
      </c>
      <c r="G27" s="46">
        <v>240.14</v>
      </c>
      <c r="H27" s="46">
        <v>956.5</v>
      </c>
      <c r="I27" s="45">
        <v>0</v>
      </c>
      <c r="J27" s="45" t="s">
        <v>55</v>
      </c>
      <c r="K27" s="83"/>
      <c r="L27" s="83"/>
      <c r="M27" s="83"/>
      <c r="N27" s="83"/>
      <c r="O27" s="59" t="s">
        <v>113</v>
      </c>
      <c r="P27" s="59"/>
      <c r="Q27" s="59"/>
      <c r="R27" s="4"/>
      <c r="S27" s="4"/>
    </row>
    <row r="28" spans="1:19" ht="39" customHeight="1">
      <c r="A28" s="67" t="s">
        <v>102</v>
      </c>
      <c r="B28" s="68"/>
      <c r="C28" s="68"/>
      <c r="D28" s="68"/>
      <c r="E28" s="68"/>
      <c r="F28" s="68"/>
      <c r="G28" s="68"/>
      <c r="H28" s="68"/>
      <c r="I28" s="68"/>
      <c r="J28" s="69"/>
      <c r="K28" s="49"/>
      <c r="L28" s="49"/>
      <c r="M28" s="49"/>
      <c r="N28" s="49"/>
      <c r="O28" s="40"/>
      <c r="P28" s="40"/>
      <c r="Q28" s="40"/>
      <c r="R28" s="4"/>
      <c r="S28" s="4"/>
    </row>
    <row r="29" spans="1:19" ht="148.9" customHeight="1">
      <c r="A29" s="8" t="s">
        <v>103</v>
      </c>
      <c r="B29" s="45">
        <v>2019</v>
      </c>
      <c r="C29" s="45" t="s">
        <v>8</v>
      </c>
      <c r="D29" s="43">
        <f t="shared" si="0"/>
        <v>5970</v>
      </c>
      <c r="E29" s="10"/>
      <c r="F29" s="46"/>
      <c r="G29" s="46"/>
      <c r="H29" s="46">
        <v>5970</v>
      </c>
      <c r="I29" s="45"/>
      <c r="J29" s="45" t="s">
        <v>105</v>
      </c>
      <c r="K29" s="49"/>
      <c r="L29" s="49"/>
      <c r="M29" s="49"/>
      <c r="N29" s="49"/>
      <c r="O29" s="40"/>
      <c r="P29" s="40"/>
      <c r="Q29" s="40"/>
      <c r="R29" s="4"/>
      <c r="S29" s="4"/>
    </row>
    <row r="30" spans="1:19" ht="18.75">
      <c r="A30" s="62" t="s">
        <v>44</v>
      </c>
      <c r="B30" s="62"/>
      <c r="C30" s="62"/>
      <c r="D30" s="62"/>
      <c r="E30" s="62"/>
      <c r="F30" s="62"/>
      <c r="G30" s="62"/>
      <c r="H30" s="62"/>
      <c r="I30" s="62"/>
      <c r="J30" s="62"/>
      <c r="K30" s="2"/>
    </row>
    <row r="31" spans="1:19" ht="206.25">
      <c r="A31" s="47" t="s">
        <v>54</v>
      </c>
      <c r="B31" s="45" t="s">
        <v>7</v>
      </c>
      <c r="C31" s="45" t="s">
        <v>10</v>
      </c>
      <c r="D31" s="43">
        <f t="shared" si="0"/>
        <v>229.66</v>
      </c>
      <c r="E31" s="10">
        <v>94.66</v>
      </c>
      <c r="F31" s="45">
        <v>135</v>
      </c>
      <c r="G31" s="45">
        <v>0</v>
      </c>
      <c r="H31" s="45">
        <v>0</v>
      </c>
      <c r="I31" s="45">
        <v>0</v>
      </c>
      <c r="J31" s="45" t="s">
        <v>55</v>
      </c>
      <c r="K31" s="83"/>
      <c r="L31" s="87"/>
      <c r="M31" s="87"/>
      <c r="N31" s="87"/>
    </row>
    <row r="32" spans="1:19" ht="106.15" customHeight="1">
      <c r="A32" s="21" t="s">
        <v>69</v>
      </c>
      <c r="B32" s="46" t="s">
        <v>70</v>
      </c>
      <c r="C32" s="46" t="s">
        <v>10</v>
      </c>
      <c r="D32" s="41">
        <f t="shared" si="0"/>
        <v>72</v>
      </c>
      <c r="E32" s="46">
        <v>0</v>
      </c>
      <c r="F32" s="46">
        <v>72</v>
      </c>
      <c r="G32" s="45">
        <v>0</v>
      </c>
      <c r="H32" s="45">
        <v>0</v>
      </c>
      <c r="I32" s="45">
        <v>0</v>
      </c>
      <c r="J32" s="45" t="s">
        <v>55</v>
      </c>
      <c r="K32" s="49"/>
      <c r="L32" s="50"/>
      <c r="M32" s="50"/>
      <c r="N32" s="50"/>
      <c r="O32" s="70" t="s">
        <v>71</v>
      </c>
      <c r="P32" s="70"/>
      <c r="Q32" s="70"/>
    </row>
    <row r="33" spans="1:21" ht="113.25" customHeight="1">
      <c r="A33" s="21" t="s">
        <v>53</v>
      </c>
      <c r="B33" s="46" t="s">
        <v>7</v>
      </c>
      <c r="C33" s="46" t="s">
        <v>10</v>
      </c>
      <c r="D33" s="41">
        <f t="shared" si="0"/>
        <v>138.41999999999999</v>
      </c>
      <c r="E33" s="22">
        <v>69.209999999999994</v>
      </c>
      <c r="F33" s="46">
        <v>69.209999999999994</v>
      </c>
      <c r="G33" s="45">
        <v>0</v>
      </c>
      <c r="H33" s="45">
        <v>0</v>
      </c>
      <c r="I33" s="45">
        <v>0</v>
      </c>
      <c r="J33" s="45" t="s">
        <v>55</v>
      </c>
      <c r="K33" s="83"/>
      <c r="L33" s="87"/>
      <c r="M33" s="87"/>
      <c r="N33" s="87"/>
      <c r="O33" s="70" t="s">
        <v>68</v>
      </c>
      <c r="P33" s="70"/>
      <c r="Q33" s="70"/>
    </row>
    <row r="34" spans="1:21" ht="117.75" customHeight="1">
      <c r="A34" s="21" t="s">
        <v>98</v>
      </c>
      <c r="B34" s="46" t="s">
        <v>7</v>
      </c>
      <c r="C34" s="46" t="s">
        <v>10</v>
      </c>
      <c r="D34" s="41">
        <f t="shared" si="0"/>
        <v>963.04</v>
      </c>
      <c r="E34" s="46">
        <v>25.5</v>
      </c>
      <c r="F34" s="46">
        <v>937.54</v>
      </c>
      <c r="G34" s="45">
        <v>0</v>
      </c>
      <c r="H34" s="45">
        <v>0</v>
      </c>
      <c r="I34" s="45">
        <v>0</v>
      </c>
      <c r="J34" s="45" t="s">
        <v>55</v>
      </c>
      <c r="K34" s="83"/>
      <c r="L34" s="83"/>
      <c r="M34" s="83"/>
      <c r="N34" s="83"/>
      <c r="O34" s="70"/>
      <c r="P34" s="70"/>
      <c r="Q34" s="70"/>
    </row>
    <row r="35" spans="1:21" ht="139.5" customHeight="1">
      <c r="A35" s="23" t="s">
        <v>52</v>
      </c>
      <c r="B35" s="46" t="s">
        <v>57</v>
      </c>
      <c r="C35" s="46" t="s">
        <v>10</v>
      </c>
      <c r="D35" s="41">
        <f t="shared" si="0"/>
        <v>718.02</v>
      </c>
      <c r="E35" s="46">
        <v>0</v>
      </c>
      <c r="F35" s="46">
        <v>97.24</v>
      </c>
      <c r="G35" s="46">
        <v>87.16</v>
      </c>
      <c r="H35" s="46">
        <v>533.62</v>
      </c>
      <c r="I35" s="45">
        <v>0</v>
      </c>
      <c r="J35" s="45" t="s">
        <v>55</v>
      </c>
      <c r="K35" s="49"/>
      <c r="L35" s="49"/>
      <c r="M35" s="49"/>
      <c r="N35" s="49"/>
      <c r="O35" s="61">
        <v>30</v>
      </c>
      <c r="P35" s="61"/>
      <c r="Q35" s="61"/>
    </row>
    <row r="36" spans="1:21" ht="18.75">
      <c r="A36" s="84" t="s">
        <v>12</v>
      </c>
      <c r="B36" s="37" t="s">
        <v>31</v>
      </c>
      <c r="C36" s="38"/>
      <c r="D36" s="37">
        <f>D37+D38</f>
        <v>384503.19999999995</v>
      </c>
      <c r="E36" s="37">
        <f>E37+E38</f>
        <v>63251.210000000006</v>
      </c>
      <c r="F36" s="37">
        <f t="shared" ref="F36:I36" si="1">F37+F38</f>
        <v>67310.83</v>
      </c>
      <c r="G36" s="27">
        <f t="shared" si="1"/>
        <v>75712.790000000008</v>
      </c>
      <c r="H36" s="27">
        <f t="shared" si="1"/>
        <v>93452.92</v>
      </c>
      <c r="I36" s="27">
        <f t="shared" si="1"/>
        <v>84775.45</v>
      </c>
      <c r="J36" s="57"/>
      <c r="K36" s="2"/>
    </row>
    <row r="37" spans="1:21" ht="37.5">
      <c r="A37" s="84"/>
      <c r="B37" s="37" t="s">
        <v>10</v>
      </c>
      <c r="C37" s="38"/>
      <c r="D37" s="37">
        <f>E37+F37+G37+H37+I37</f>
        <v>159472.49</v>
      </c>
      <c r="E37" s="27">
        <f>E20+E23+E27+E31+E34+E33+E21+E35</f>
        <v>27734.210000000003</v>
      </c>
      <c r="F37" s="27">
        <f>F20+F23+F27+F31+F34+F33+F21+F35+F32</f>
        <v>29602.630000000005</v>
      </c>
      <c r="G37" s="27">
        <f>G20+G23+G27+G31+G34+G33+G21+G35+G32</f>
        <v>32683.879999999997</v>
      </c>
      <c r="H37" s="27">
        <f>H20+H23+H27+H31+H34+H33+H21+H35+H32+H26</f>
        <v>35035.32</v>
      </c>
      <c r="I37" s="27">
        <f>I20+I23+I27+I31+I34+I33+I21+I35+I32</f>
        <v>34416.449999999997</v>
      </c>
      <c r="J37" s="57"/>
      <c r="K37" s="2"/>
    </row>
    <row r="38" spans="1:21" ht="24.75" customHeight="1">
      <c r="A38" s="85"/>
      <c r="B38" s="28" t="s">
        <v>8</v>
      </c>
      <c r="C38" s="48"/>
      <c r="D38" s="29">
        <f>E38+F38+G38+H38+I38</f>
        <v>225030.71</v>
      </c>
      <c r="E38" s="29">
        <f>E19</f>
        <v>35517</v>
      </c>
      <c r="F38" s="29">
        <f>F19</f>
        <v>37708.199999999997</v>
      </c>
      <c r="G38" s="29">
        <f>G19</f>
        <v>43028.91</v>
      </c>
      <c r="H38" s="29">
        <f>H19+H29+H25</f>
        <v>58417.599999999999</v>
      </c>
      <c r="I38" s="29">
        <f>I19+I29+I25</f>
        <v>50359</v>
      </c>
      <c r="J38" s="86"/>
      <c r="K38" s="2"/>
    </row>
    <row r="39" spans="1:21" ht="24.75" customHeight="1">
      <c r="A39" s="62" t="s">
        <v>65</v>
      </c>
      <c r="B39" s="62"/>
      <c r="C39" s="62"/>
      <c r="D39" s="62"/>
      <c r="E39" s="62"/>
      <c r="F39" s="62"/>
      <c r="G39" s="62"/>
      <c r="H39" s="62"/>
      <c r="I39" s="62"/>
      <c r="J39" s="62"/>
      <c r="K39" s="2"/>
    </row>
    <row r="40" spans="1:21" ht="26.25" customHeight="1">
      <c r="A40" s="82" t="s">
        <v>32</v>
      </c>
      <c r="B40" s="82"/>
      <c r="C40" s="82"/>
      <c r="D40" s="82"/>
      <c r="E40" s="82"/>
      <c r="F40" s="82"/>
      <c r="G40" s="82"/>
      <c r="H40" s="82"/>
      <c r="I40" s="82"/>
      <c r="J40" s="82"/>
      <c r="K40" s="2"/>
    </row>
    <row r="41" spans="1:21" ht="169.15" customHeight="1">
      <c r="A41" s="47" t="s">
        <v>78</v>
      </c>
      <c r="B41" s="45" t="s">
        <v>7</v>
      </c>
      <c r="C41" s="45" t="s">
        <v>10</v>
      </c>
      <c r="D41" s="30">
        <f>E41+F41+G41+H41+I41</f>
        <v>270822.43</v>
      </c>
      <c r="E41" s="16">
        <v>48653.74</v>
      </c>
      <c r="F41" s="46">
        <v>48387.8</v>
      </c>
      <c r="G41" s="46">
        <v>59312.14</v>
      </c>
      <c r="H41" s="46">
        <v>56537.4</v>
      </c>
      <c r="I41" s="46">
        <v>57931.35</v>
      </c>
      <c r="J41" s="45" t="s">
        <v>55</v>
      </c>
      <c r="K41" s="58"/>
      <c r="L41" s="59"/>
      <c r="M41" s="59"/>
      <c r="N41" s="59"/>
      <c r="O41" s="59" t="s">
        <v>89</v>
      </c>
      <c r="P41" s="59"/>
      <c r="Q41" s="59"/>
      <c r="R41" s="4"/>
      <c r="S41" s="4"/>
      <c r="T41" s="4"/>
      <c r="U41" s="4"/>
    </row>
    <row r="42" spans="1:21" ht="175.15" customHeight="1">
      <c r="A42" s="47" t="s">
        <v>99</v>
      </c>
      <c r="B42" s="45" t="s">
        <v>7</v>
      </c>
      <c r="C42" s="45" t="s">
        <v>10</v>
      </c>
      <c r="D42" s="30">
        <f t="shared" ref="D42:D73" si="2">E42+F42+G42+H42+I42</f>
        <v>4244.8499999999995</v>
      </c>
      <c r="E42" s="16">
        <v>256.11</v>
      </c>
      <c r="F42" s="46">
        <v>2239.2199999999998</v>
      </c>
      <c r="G42" s="46">
        <v>1059.6199999999999</v>
      </c>
      <c r="H42" s="46">
        <v>689.9</v>
      </c>
      <c r="I42" s="46">
        <v>0</v>
      </c>
      <c r="J42" s="45" t="s">
        <v>55</v>
      </c>
      <c r="K42" s="58"/>
      <c r="L42" s="59"/>
      <c r="M42" s="59"/>
      <c r="N42" s="59"/>
      <c r="O42" s="59" t="s">
        <v>88</v>
      </c>
      <c r="P42" s="59"/>
      <c r="Q42" s="59"/>
      <c r="R42" s="59"/>
    </row>
    <row r="43" spans="1:21" ht="139.9" customHeight="1">
      <c r="A43" s="12" t="s">
        <v>76</v>
      </c>
      <c r="B43" s="10" t="s">
        <v>75</v>
      </c>
      <c r="C43" s="10" t="s">
        <v>10</v>
      </c>
      <c r="D43" s="32">
        <f t="shared" si="2"/>
        <v>7.93</v>
      </c>
      <c r="E43" s="10">
        <v>0</v>
      </c>
      <c r="F43" s="24">
        <v>0</v>
      </c>
      <c r="G43" s="46">
        <v>7.93</v>
      </c>
      <c r="H43" s="24">
        <v>0</v>
      </c>
      <c r="I43" s="24">
        <v>0</v>
      </c>
      <c r="J43" s="45" t="s">
        <v>55</v>
      </c>
      <c r="K43" s="39"/>
      <c r="L43" s="40"/>
      <c r="M43" s="40"/>
      <c r="N43" s="40"/>
      <c r="O43" s="40">
        <v>32</v>
      </c>
      <c r="P43" s="40"/>
      <c r="Q43" s="40"/>
      <c r="R43" s="40"/>
    </row>
    <row r="44" spans="1:21" ht="120" customHeight="1">
      <c r="A44" s="12" t="s">
        <v>74</v>
      </c>
      <c r="B44" s="10" t="s">
        <v>75</v>
      </c>
      <c r="C44" s="10" t="s">
        <v>10</v>
      </c>
      <c r="D44" s="30">
        <f t="shared" si="2"/>
        <v>128.44</v>
      </c>
      <c r="E44" s="10">
        <v>0</v>
      </c>
      <c r="F44" s="13">
        <v>0</v>
      </c>
      <c r="G44" s="46">
        <v>128.44</v>
      </c>
      <c r="H44" s="46">
        <v>0</v>
      </c>
      <c r="I44" s="46">
        <v>0</v>
      </c>
      <c r="J44" s="45" t="s">
        <v>55</v>
      </c>
      <c r="K44" s="39"/>
      <c r="L44" s="40"/>
      <c r="M44" s="40"/>
      <c r="N44" s="40"/>
      <c r="O44" s="59" t="s">
        <v>84</v>
      </c>
      <c r="P44" s="59"/>
      <c r="Q44" s="59"/>
      <c r="R44" s="40"/>
    </row>
    <row r="45" spans="1:21" ht="117.6" customHeight="1">
      <c r="A45" s="12" t="s">
        <v>93</v>
      </c>
      <c r="B45" s="10">
        <v>2018</v>
      </c>
      <c r="C45" s="45" t="s">
        <v>8</v>
      </c>
      <c r="D45" s="30">
        <f t="shared" si="2"/>
        <v>650.74</v>
      </c>
      <c r="E45" s="10"/>
      <c r="F45" s="13"/>
      <c r="G45" s="46">
        <v>650.74</v>
      </c>
      <c r="H45" s="46">
        <v>0</v>
      </c>
      <c r="I45" s="24">
        <v>0</v>
      </c>
      <c r="J45" s="45" t="s">
        <v>55</v>
      </c>
      <c r="K45" s="39"/>
      <c r="L45" s="40"/>
      <c r="M45" s="40"/>
      <c r="N45" s="40"/>
      <c r="O45" s="40"/>
      <c r="P45" s="40"/>
      <c r="Q45" s="40"/>
      <c r="R45" s="40"/>
    </row>
    <row r="46" spans="1:21" ht="168.75">
      <c r="A46" s="8" t="s">
        <v>15</v>
      </c>
      <c r="B46" s="45" t="s">
        <v>7</v>
      </c>
      <c r="C46" s="45" t="s">
        <v>8</v>
      </c>
      <c r="D46" s="30">
        <f t="shared" si="2"/>
        <v>612550.09</v>
      </c>
      <c r="E46" s="10">
        <v>108752</v>
      </c>
      <c r="F46" s="9">
        <v>110711</v>
      </c>
      <c r="G46" s="46">
        <v>115669.09</v>
      </c>
      <c r="H46" s="46">
        <v>138709</v>
      </c>
      <c r="I46" s="46">
        <v>138709</v>
      </c>
      <c r="J46" s="45" t="s">
        <v>55</v>
      </c>
      <c r="O46" s="1" t="s">
        <v>82</v>
      </c>
    </row>
    <row r="47" spans="1:21" ht="18.75">
      <c r="A47" s="62" t="s">
        <v>43</v>
      </c>
      <c r="B47" s="62"/>
      <c r="C47" s="62"/>
      <c r="D47" s="62"/>
      <c r="E47" s="62"/>
      <c r="F47" s="62"/>
      <c r="G47" s="62"/>
      <c r="H47" s="62"/>
      <c r="I47" s="62"/>
      <c r="J47" s="62"/>
    </row>
    <row r="48" spans="1:21" ht="131.25">
      <c r="A48" s="8" t="s">
        <v>14</v>
      </c>
      <c r="B48" s="45" t="s">
        <v>7</v>
      </c>
      <c r="C48" s="45" t="s">
        <v>8</v>
      </c>
      <c r="D48" s="30">
        <f t="shared" si="2"/>
        <v>14488</v>
      </c>
      <c r="E48" s="10">
        <v>3385</v>
      </c>
      <c r="F48" s="45">
        <v>3477</v>
      </c>
      <c r="G48" s="46">
        <v>3813</v>
      </c>
      <c r="H48" s="46">
        <v>0</v>
      </c>
      <c r="I48" s="46">
        <v>3813</v>
      </c>
      <c r="J48" s="45" t="s">
        <v>55</v>
      </c>
    </row>
    <row r="49" spans="1:19" ht="120" customHeight="1">
      <c r="A49" s="8" t="s">
        <v>91</v>
      </c>
      <c r="B49" s="45" t="s">
        <v>90</v>
      </c>
      <c r="C49" s="45" t="s">
        <v>8</v>
      </c>
      <c r="D49" s="30">
        <f t="shared" si="2"/>
        <v>13438.2</v>
      </c>
      <c r="E49" s="10">
        <v>0</v>
      </c>
      <c r="F49" s="45">
        <v>0</v>
      </c>
      <c r="G49" s="46">
        <v>1356.75</v>
      </c>
      <c r="H49" s="46">
        <v>12081.45</v>
      </c>
      <c r="I49" s="46">
        <v>0</v>
      </c>
      <c r="J49" s="45" t="s">
        <v>55</v>
      </c>
      <c r="O49" s="6" t="s">
        <v>92</v>
      </c>
    </row>
    <row r="50" spans="1:19" ht="123.6" customHeight="1">
      <c r="A50" s="12" t="s">
        <v>30</v>
      </c>
      <c r="B50" s="10" t="s">
        <v>7</v>
      </c>
      <c r="C50" s="10" t="s">
        <v>10</v>
      </c>
      <c r="D50" s="32">
        <f t="shared" si="2"/>
        <v>1430.95</v>
      </c>
      <c r="E50" s="10">
        <v>247</v>
      </c>
      <c r="F50" s="10">
        <v>193.86</v>
      </c>
      <c r="G50" s="46">
        <v>230.09</v>
      </c>
      <c r="H50" s="46">
        <v>380</v>
      </c>
      <c r="I50" s="46">
        <v>380</v>
      </c>
      <c r="J50" s="10" t="s">
        <v>55</v>
      </c>
      <c r="O50" s="61"/>
      <c r="P50" s="61"/>
      <c r="Q50" s="61"/>
    </row>
    <row r="51" spans="1:19" ht="35.25" customHeight="1">
      <c r="A51" s="79"/>
      <c r="B51" s="80"/>
      <c r="C51" s="80"/>
      <c r="D51" s="80"/>
      <c r="E51" s="80"/>
      <c r="F51" s="80"/>
      <c r="G51" s="80"/>
      <c r="H51" s="80"/>
      <c r="I51" s="80"/>
      <c r="J51" s="81"/>
    </row>
    <row r="52" spans="1:19" ht="33" customHeight="1">
      <c r="A52" s="64" t="s">
        <v>33</v>
      </c>
      <c r="B52" s="64"/>
      <c r="C52" s="64"/>
      <c r="D52" s="64"/>
      <c r="E52" s="64"/>
      <c r="F52" s="64"/>
      <c r="G52" s="64"/>
      <c r="H52" s="64"/>
      <c r="I52" s="64"/>
      <c r="J52" s="64"/>
    </row>
    <row r="53" spans="1:19" ht="135.75" customHeight="1">
      <c r="A53" s="11" t="s">
        <v>106</v>
      </c>
      <c r="B53" s="10" t="s">
        <v>7</v>
      </c>
      <c r="C53" s="10" t="s">
        <v>8</v>
      </c>
      <c r="D53" s="32">
        <f t="shared" si="2"/>
        <v>25305.33</v>
      </c>
      <c r="E53" s="10">
        <v>733.93</v>
      </c>
      <c r="F53" s="10">
        <v>6687.56</v>
      </c>
      <c r="G53" s="46">
        <v>7427.32</v>
      </c>
      <c r="H53" s="46">
        <v>10456.52</v>
      </c>
      <c r="I53" s="46">
        <v>0</v>
      </c>
      <c r="J53" s="10" t="s">
        <v>55</v>
      </c>
      <c r="O53" s="59"/>
      <c r="P53" s="59"/>
      <c r="Q53" s="59"/>
      <c r="R53" s="59"/>
    </row>
    <row r="54" spans="1:19" ht="128.44999999999999" customHeight="1">
      <c r="A54" s="11" t="s">
        <v>107</v>
      </c>
      <c r="B54" s="10" t="s">
        <v>7</v>
      </c>
      <c r="C54" s="10" t="s">
        <v>10</v>
      </c>
      <c r="D54" s="32">
        <f t="shared" si="2"/>
        <v>3834.9400000000005</v>
      </c>
      <c r="E54" s="46">
        <v>183.5</v>
      </c>
      <c r="F54" s="46">
        <v>1716.68</v>
      </c>
      <c r="G54" s="46">
        <v>1850.46</v>
      </c>
      <c r="H54" s="46">
        <v>84.3</v>
      </c>
      <c r="I54" s="46">
        <v>0</v>
      </c>
      <c r="J54" s="10" t="s">
        <v>55</v>
      </c>
      <c r="O54" s="59" t="s">
        <v>114</v>
      </c>
      <c r="P54" s="59"/>
      <c r="Q54" s="59"/>
      <c r="R54" s="40"/>
    </row>
    <row r="55" spans="1:19" ht="204" customHeight="1">
      <c r="A55" s="11" t="s">
        <v>100</v>
      </c>
      <c r="B55" s="10" t="s">
        <v>104</v>
      </c>
      <c r="C55" s="10" t="s">
        <v>8</v>
      </c>
      <c r="D55" s="32">
        <f t="shared" si="2"/>
        <v>557.24</v>
      </c>
      <c r="E55" s="10">
        <v>0</v>
      </c>
      <c r="F55" s="10">
        <v>0</v>
      </c>
      <c r="G55" s="46">
        <v>0</v>
      </c>
      <c r="H55" s="46">
        <v>557.24</v>
      </c>
      <c r="I55" s="46">
        <v>0</v>
      </c>
      <c r="J55" s="10" t="s">
        <v>56</v>
      </c>
      <c r="O55" s="40"/>
      <c r="P55" s="40"/>
      <c r="Q55" s="40"/>
      <c r="R55" s="40"/>
    </row>
    <row r="56" spans="1:19" ht="210.6" customHeight="1">
      <c r="A56" s="11" t="s">
        <v>115</v>
      </c>
      <c r="B56" s="10" t="s">
        <v>104</v>
      </c>
      <c r="C56" s="10" t="s">
        <v>10</v>
      </c>
      <c r="D56" s="32">
        <f t="shared" si="2"/>
        <v>21.3</v>
      </c>
      <c r="E56" s="10">
        <v>0</v>
      </c>
      <c r="F56" s="10">
        <v>0</v>
      </c>
      <c r="G56" s="46">
        <v>0</v>
      </c>
      <c r="H56" s="46">
        <v>21.3</v>
      </c>
      <c r="I56" s="46">
        <v>0</v>
      </c>
      <c r="J56" s="10" t="s">
        <v>55</v>
      </c>
      <c r="O56" s="59" t="s">
        <v>108</v>
      </c>
      <c r="P56" s="59"/>
      <c r="Q56" s="40"/>
      <c r="R56" s="40"/>
    </row>
    <row r="57" spans="1:19" ht="284.45" customHeight="1">
      <c r="A57" s="12" t="s">
        <v>109</v>
      </c>
      <c r="B57" s="10" t="s">
        <v>7</v>
      </c>
      <c r="C57" s="10" t="s">
        <v>10</v>
      </c>
      <c r="D57" s="32">
        <f t="shared" si="2"/>
        <v>14293.86</v>
      </c>
      <c r="E57" s="46">
        <v>1042.27</v>
      </c>
      <c r="F57" s="46">
        <v>7869.59</v>
      </c>
      <c r="G57" s="46">
        <v>2048.8000000000002</v>
      </c>
      <c r="H57" s="46">
        <v>3333.2</v>
      </c>
      <c r="I57" s="46">
        <v>0</v>
      </c>
      <c r="J57" s="10" t="s">
        <v>55</v>
      </c>
      <c r="K57" s="58"/>
      <c r="L57" s="59"/>
      <c r="M57" s="59"/>
      <c r="N57" s="59"/>
      <c r="O57" s="59"/>
      <c r="P57" s="59"/>
      <c r="Q57" s="59"/>
      <c r="R57" s="59"/>
      <c r="S57" s="4"/>
    </row>
    <row r="58" spans="1:19" ht="35.25" customHeight="1">
      <c r="A58" s="62" t="s">
        <v>44</v>
      </c>
      <c r="B58" s="62"/>
      <c r="C58" s="62"/>
      <c r="D58" s="62"/>
      <c r="E58" s="62"/>
      <c r="F58" s="62"/>
      <c r="G58" s="62"/>
      <c r="H58" s="62"/>
      <c r="I58" s="62"/>
      <c r="J58" s="62"/>
    </row>
    <row r="59" spans="1:19" ht="37.5">
      <c r="A59" s="75" t="s">
        <v>77</v>
      </c>
      <c r="B59" s="46" t="s">
        <v>7</v>
      </c>
      <c r="C59" s="46" t="s">
        <v>10</v>
      </c>
      <c r="D59" s="31">
        <f t="shared" si="2"/>
        <v>2488.6800000000003</v>
      </c>
      <c r="E59" s="25">
        <v>928.51</v>
      </c>
      <c r="F59" s="46">
        <v>450.72</v>
      </c>
      <c r="G59" s="46">
        <v>1109.45</v>
      </c>
      <c r="H59" s="45">
        <v>0</v>
      </c>
      <c r="I59" s="45">
        <v>0</v>
      </c>
      <c r="J59" s="73" t="s">
        <v>55</v>
      </c>
      <c r="O59" s="61" t="s">
        <v>79</v>
      </c>
      <c r="P59" s="61"/>
      <c r="Q59" s="61"/>
    </row>
    <row r="60" spans="1:19" ht="40.15" customHeight="1">
      <c r="A60" s="76"/>
      <c r="B60" s="46" t="s">
        <v>7</v>
      </c>
      <c r="C60" s="46" t="s">
        <v>8</v>
      </c>
      <c r="D60" s="31">
        <f t="shared" si="2"/>
        <v>0</v>
      </c>
      <c r="E60" s="46">
        <v>0</v>
      </c>
      <c r="F60" s="46">
        <v>0</v>
      </c>
      <c r="G60" s="46">
        <v>0</v>
      </c>
      <c r="H60" s="45">
        <v>0</v>
      </c>
      <c r="I60" s="45">
        <v>0</v>
      </c>
      <c r="J60" s="73"/>
    </row>
    <row r="61" spans="1:19" ht="48.6" customHeight="1">
      <c r="A61" s="77"/>
      <c r="B61" s="46" t="s">
        <v>51</v>
      </c>
      <c r="C61" s="46" t="s">
        <v>45</v>
      </c>
      <c r="D61" s="31">
        <f t="shared" si="2"/>
        <v>993.25</v>
      </c>
      <c r="E61" s="46">
        <v>993.25</v>
      </c>
      <c r="F61" s="46">
        <v>0</v>
      </c>
      <c r="G61" s="46">
        <v>0</v>
      </c>
      <c r="H61" s="45">
        <v>0</v>
      </c>
      <c r="I61" s="45">
        <v>0</v>
      </c>
      <c r="J61" s="73"/>
    </row>
    <row r="62" spans="1:19" ht="33" customHeight="1">
      <c r="A62" s="75" t="s">
        <v>66</v>
      </c>
      <c r="B62" s="75" t="s">
        <v>83</v>
      </c>
      <c r="C62" s="46" t="s">
        <v>10</v>
      </c>
      <c r="D62" s="31">
        <f t="shared" si="2"/>
        <v>162.33999999999997</v>
      </c>
      <c r="E62" s="46">
        <v>0</v>
      </c>
      <c r="F62" s="46">
        <v>131.88999999999999</v>
      </c>
      <c r="G62" s="46">
        <v>30.45</v>
      </c>
      <c r="H62" s="45">
        <v>0</v>
      </c>
      <c r="I62" s="45">
        <v>0</v>
      </c>
      <c r="J62" s="73" t="s">
        <v>55</v>
      </c>
      <c r="O62" s="19" t="s">
        <v>67</v>
      </c>
      <c r="P62" s="19"/>
      <c r="Q62" s="19"/>
    </row>
    <row r="63" spans="1:19" ht="24" customHeight="1">
      <c r="A63" s="76"/>
      <c r="B63" s="76"/>
      <c r="C63" s="46" t="s">
        <v>8</v>
      </c>
      <c r="D63" s="31">
        <f t="shared" si="2"/>
        <v>0</v>
      </c>
      <c r="E63" s="46">
        <v>0</v>
      </c>
      <c r="F63" s="46">
        <v>0</v>
      </c>
      <c r="G63" s="45">
        <v>0</v>
      </c>
      <c r="H63" s="45">
        <v>0</v>
      </c>
      <c r="I63" s="45">
        <v>0</v>
      </c>
      <c r="J63" s="73"/>
    </row>
    <row r="64" spans="1:19" ht="60" customHeight="1">
      <c r="A64" s="77"/>
      <c r="B64" s="77"/>
      <c r="C64" s="46" t="s">
        <v>45</v>
      </c>
      <c r="D64" s="31">
        <f t="shared" si="2"/>
        <v>0</v>
      </c>
      <c r="E64" s="46">
        <v>0</v>
      </c>
      <c r="F64" s="46">
        <v>0</v>
      </c>
      <c r="G64" s="45">
        <v>0</v>
      </c>
      <c r="H64" s="45">
        <v>0</v>
      </c>
      <c r="I64" s="45">
        <v>0</v>
      </c>
      <c r="J64" s="73"/>
    </row>
    <row r="65" spans="1:20" ht="18.75" customHeight="1">
      <c r="A65" s="78" t="s">
        <v>61</v>
      </c>
      <c r="B65" s="73" t="s">
        <v>7</v>
      </c>
      <c r="C65" s="45" t="s">
        <v>10</v>
      </c>
      <c r="D65" s="30">
        <f t="shared" si="2"/>
        <v>225</v>
      </c>
      <c r="E65" s="18">
        <v>45</v>
      </c>
      <c r="F65" s="10">
        <v>180</v>
      </c>
      <c r="G65" s="45">
        <v>0</v>
      </c>
      <c r="H65" s="45">
        <v>0</v>
      </c>
      <c r="I65" s="45">
        <v>0</v>
      </c>
      <c r="J65" s="73" t="s">
        <v>55</v>
      </c>
    </row>
    <row r="66" spans="1:20" ht="82.5" customHeight="1">
      <c r="A66" s="78"/>
      <c r="B66" s="73"/>
      <c r="C66" s="45" t="s">
        <v>8</v>
      </c>
      <c r="D66" s="30">
        <f t="shared" si="2"/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73"/>
    </row>
    <row r="67" spans="1:20" ht="43.5" customHeight="1">
      <c r="A67" s="78"/>
      <c r="B67" s="73"/>
      <c r="C67" s="45" t="s">
        <v>45</v>
      </c>
      <c r="D67" s="30">
        <f t="shared" si="2"/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73"/>
      <c r="K67" s="72"/>
      <c r="L67" s="54"/>
      <c r="M67" s="54"/>
      <c r="N67" s="54"/>
      <c r="O67" s="54"/>
      <c r="P67" s="4"/>
      <c r="Q67" s="4"/>
      <c r="R67" s="4"/>
      <c r="S67" s="4"/>
      <c r="T67" s="4"/>
    </row>
    <row r="68" spans="1:20" ht="43.5" customHeight="1">
      <c r="A68" s="73" t="s">
        <v>94</v>
      </c>
      <c r="B68" s="73" t="s">
        <v>7</v>
      </c>
      <c r="C68" s="45" t="s">
        <v>10</v>
      </c>
      <c r="D68" s="30">
        <f t="shared" si="2"/>
        <v>717.62</v>
      </c>
      <c r="E68" s="16">
        <v>148.52000000000001</v>
      </c>
      <c r="F68" s="46">
        <v>0</v>
      </c>
      <c r="G68" s="46">
        <v>569.1</v>
      </c>
      <c r="H68" s="45">
        <v>0</v>
      </c>
      <c r="I68" s="45">
        <v>0</v>
      </c>
      <c r="J68" s="73" t="s">
        <v>55</v>
      </c>
      <c r="O68" s="1" t="s">
        <v>95</v>
      </c>
    </row>
    <row r="69" spans="1:20" ht="70.5" customHeight="1">
      <c r="A69" s="73"/>
      <c r="B69" s="73"/>
      <c r="C69" s="45" t="s">
        <v>8</v>
      </c>
      <c r="D69" s="30">
        <f t="shared" si="2"/>
        <v>285</v>
      </c>
      <c r="E69" s="45">
        <v>0</v>
      </c>
      <c r="F69" s="45">
        <v>0</v>
      </c>
      <c r="G69" s="45">
        <v>0</v>
      </c>
      <c r="H69" s="45">
        <v>285</v>
      </c>
      <c r="I69" s="45">
        <v>0</v>
      </c>
      <c r="J69" s="73"/>
    </row>
    <row r="70" spans="1:20" ht="168" customHeight="1">
      <c r="A70" s="73"/>
      <c r="B70" s="73"/>
      <c r="C70" s="45" t="s">
        <v>45</v>
      </c>
      <c r="D70" s="30">
        <f t="shared" si="2"/>
        <v>457.66</v>
      </c>
      <c r="E70" s="45">
        <v>0</v>
      </c>
      <c r="F70" s="45">
        <v>0</v>
      </c>
      <c r="G70" s="45">
        <v>0</v>
      </c>
      <c r="H70" s="45">
        <v>457.66</v>
      </c>
      <c r="I70" s="45">
        <v>0</v>
      </c>
      <c r="J70" s="73"/>
    </row>
    <row r="71" spans="1:20" ht="35.25" customHeight="1">
      <c r="A71" s="74" t="s">
        <v>73</v>
      </c>
      <c r="B71" s="73" t="s">
        <v>7</v>
      </c>
      <c r="C71" s="45" t="s">
        <v>10</v>
      </c>
      <c r="D71" s="30">
        <f t="shared" si="2"/>
        <v>431.3</v>
      </c>
      <c r="E71" s="14">
        <v>0</v>
      </c>
      <c r="F71" s="46">
        <v>431.3</v>
      </c>
      <c r="G71" s="45">
        <v>0</v>
      </c>
      <c r="H71" s="45">
        <v>0</v>
      </c>
      <c r="I71" s="45">
        <v>0</v>
      </c>
      <c r="J71" s="73" t="s">
        <v>55</v>
      </c>
      <c r="O71" s="61" t="s">
        <v>72</v>
      </c>
      <c r="P71" s="61"/>
      <c r="Q71" s="61"/>
    </row>
    <row r="72" spans="1:20" ht="71.25" customHeight="1">
      <c r="A72" s="74"/>
      <c r="B72" s="73"/>
      <c r="C72" s="45" t="s">
        <v>8</v>
      </c>
      <c r="D72" s="30">
        <f t="shared" si="2"/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73"/>
    </row>
    <row r="73" spans="1:20" ht="39" customHeight="1">
      <c r="A73" s="74"/>
      <c r="B73" s="73"/>
      <c r="C73" s="45" t="s">
        <v>45</v>
      </c>
      <c r="D73" s="15">
        <f t="shared" si="2"/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73"/>
      <c r="L73" s="5"/>
    </row>
    <row r="74" spans="1:20" ht="33.75" customHeight="1">
      <c r="A74" s="55" t="s">
        <v>16</v>
      </c>
      <c r="B74" s="56"/>
      <c r="C74" s="37" t="s">
        <v>13</v>
      </c>
      <c r="D74" s="27">
        <f>D75+D76+D77</f>
        <v>967535.14999999991</v>
      </c>
      <c r="E74" s="27">
        <f>E75+E76+E77</f>
        <v>165368.82999999999</v>
      </c>
      <c r="F74" s="27">
        <f t="shared" ref="F74:I74" si="3">F75+F76+F77</f>
        <v>182476.62</v>
      </c>
      <c r="G74" s="27">
        <f t="shared" si="3"/>
        <v>195263.38</v>
      </c>
      <c r="H74" s="27">
        <f t="shared" si="3"/>
        <v>223592.97</v>
      </c>
      <c r="I74" s="27">
        <f t="shared" si="3"/>
        <v>200833.35</v>
      </c>
      <c r="J74" s="56"/>
      <c r="L74" s="5"/>
    </row>
    <row r="75" spans="1:20" ht="32.25" customHeight="1">
      <c r="A75" s="55"/>
      <c r="B75" s="56"/>
      <c r="C75" s="37" t="s">
        <v>10</v>
      </c>
      <c r="D75" s="27">
        <f>E75+F75+G75+H75+I75</f>
        <v>299552.3</v>
      </c>
      <c r="E75" s="27">
        <f>E41+E50+E57+E59+E68+E42+E65+E71+E43+E44+E62+E56+E54</f>
        <v>51504.649999999994</v>
      </c>
      <c r="F75" s="27">
        <f>F41+F50+F57+F59+F68+F42+F65+F71+F43+F44+F62+F56+F54</f>
        <v>61601.060000000005</v>
      </c>
      <c r="G75" s="27">
        <f>G41+G50+G57+G59+G68+G42+G65+G71+G43+G44+G62+G56+G54</f>
        <v>66346.48</v>
      </c>
      <c r="H75" s="27">
        <f>H41+H50+H57+H59+H68+H42+H65+H71+H43+H44+H62+H56+H54+H69+H70</f>
        <v>61788.760000000009</v>
      </c>
      <c r="I75" s="27">
        <f>I41+I50+I57+I59+I68+I42+I65+I71+I43+I44+I62+I56+I54</f>
        <v>58311.35</v>
      </c>
      <c r="J75" s="56"/>
      <c r="L75" s="5"/>
    </row>
    <row r="76" spans="1:20" ht="34.5" customHeight="1">
      <c r="A76" s="55"/>
      <c r="B76" s="56"/>
      <c r="C76" s="37" t="s">
        <v>8</v>
      </c>
      <c r="D76" s="27">
        <f t="shared" ref="D76:D77" si="4">E76+F76+G76+H76+I76</f>
        <v>666989.6</v>
      </c>
      <c r="E76" s="27">
        <f>E46+E48+E53</f>
        <v>112870.93</v>
      </c>
      <c r="F76" s="27">
        <f>F46+F48+F53</f>
        <v>120875.56</v>
      </c>
      <c r="G76" s="27">
        <f>G46+G48+G53+G45+G49</f>
        <v>128916.90000000001</v>
      </c>
      <c r="H76" s="27">
        <f>H46+H48+H53+H55+H49</f>
        <v>161804.21</v>
      </c>
      <c r="I76" s="27">
        <f>I46+I48+I53+I55+I49</f>
        <v>142522</v>
      </c>
      <c r="J76" s="56"/>
      <c r="L76" s="5"/>
    </row>
    <row r="77" spans="1:20" ht="45.75" customHeight="1">
      <c r="A77" s="55"/>
      <c r="B77" s="56"/>
      <c r="C77" s="37" t="s">
        <v>45</v>
      </c>
      <c r="D77" s="27">
        <f t="shared" si="4"/>
        <v>993.25</v>
      </c>
      <c r="E77" s="37">
        <f>E61</f>
        <v>993.25</v>
      </c>
      <c r="F77" s="37">
        <f t="shared" ref="F77:I77" si="5">F61</f>
        <v>0</v>
      </c>
      <c r="G77" s="37">
        <f t="shared" si="5"/>
        <v>0</v>
      </c>
      <c r="H77" s="37">
        <f t="shared" si="5"/>
        <v>0</v>
      </c>
      <c r="I77" s="37">
        <f t="shared" si="5"/>
        <v>0</v>
      </c>
      <c r="J77" s="56"/>
      <c r="L77" s="5"/>
    </row>
    <row r="78" spans="1:20" ht="36" customHeight="1">
      <c r="A78" s="60" t="s">
        <v>34</v>
      </c>
      <c r="B78" s="60"/>
      <c r="C78" s="60"/>
      <c r="D78" s="60"/>
      <c r="E78" s="60"/>
      <c r="F78" s="60"/>
      <c r="G78" s="60"/>
      <c r="H78" s="60"/>
      <c r="I78" s="60"/>
      <c r="J78" s="60"/>
    </row>
    <row r="79" spans="1:20" ht="30.75" customHeight="1">
      <c r="A79" s="71" t="s">
        <v>35</v>
      </c>
      <c r="B79" s="71"/>
      <c r="C79" s="71"/>
      <c r="D79" s="71"/>
      <c r="E79" s="71"/>
      <c r="F79" s="71"/>
      <c r="G79" s="71"/>
      <c r="H79" s="71"/>
      <c r="I79" s="71"/>
      <c r="J79" s="71"/>
    </row>
    <row r="80" spans="1:20" ht="159.75" customHeight="1">
      <c r="A80" s="12" t="s">
        <v>9</v>
      </c>
      <c r="B80" s="10" t="s">
        <v>7</v>
      </c>
      <c r="C80" s="10" t="s">
        <v>10</v>
      </c>
      <c r="D80" s="44">
        <f>E80+F80+G80+H80+I80</f>
        <v>65171.27</v>
      </c>
      <c r="E80" s="10">
        <v>11285.34</v>
      </c>
      <c r="F80" s="10">
        <v>13260.39</v>
      </c>
      <c r="G80" s="46">
        <v>14530.02</v>
      </c>
      <c r="H80" s="46">
        <v>12819.35</v>
      </c>
      <c r="I80" s="46">
        <v>13276.17</v>
      </c>
      <c r="J80" s="45" t="s">
        <v>55</v>
      </c>
      <c r="O80" s="59"/>
      <c r="P80" s="59"/>
      <c r="Q80" s="59"/>
      <c r="R80" s="59"/>
    </row>
    <row r="81" spans="1:24" s="3" customFormat="1" ht="123.75" customHeight="1">
      <c r="A81" s="11" t="s">
        <v>52</v>
      </c>
      <c r="B81" s="10" t="s">
        <v>7</v>
      </c>
      <c r="C81" s="10" t="s">
        <v>10</v>
      </c>
      <c r="D81" s="44">
        <f>E81+F81+G81+H81+I81</f>
        <v>832.13</v>
      </c>
      <c r="E81" s="10">
        <v>39</v>
      </c>
      <c r="F81" s="46">
        <v>630.5</v>
      </c>
      <c r="G81" s="46">
        <v>162.63</v>
      </c>
      <c r="H81" s="46">
        <v>0</v>
      </c>
      <c r="I81" s="41">
        <v>0</v>
      </c>
      <c r="J81" s="45" t="s">
        <v>56</v>
      </c>
      <c r="O81" s="63" t="s">
        <v>96</v>
      </c>
      <c r="P81" s="63"/>
      <c r="Q81" s="63"/>
      <c r="R81" s="63"/>
      <c r="S81" s="20"/>
      <c r="T81" s="20"/>
      <c r="U81" s="20"/>
      <c r="V81" s="20"/>
      <c r="W81" s="20"/>
      <c r="X81" s="20"/>
    </row>
    <row r="82" spans="1:24" s="3" customFormat="1" ht="151.5" customHeight="1">
      <c r="A82" s="8" t="s">
        <v>58</v>
      </c>
      <c r="B82" s="45" t="s">
        <v>7</v>
      </c>
      <c r="C82" s="45" t="s">
        <v>10</v>
      </c>
      <c r="D82" s="44">
        <f t="shared" ref="D82" si="6">E82+F82+G82+H82+I82</f>
        <v>18.28</v>
      </c>
      <c r="E82" s="45">
        <v>0</v>
      </c>
      <c r="F82" s="10">
        <v>18.28</v>
      </c>
      <c r="G82" s="45">
        <v>0</v>
      </c>
      <c r="H82" s="45">
        <v>0</v>
      </c>
      <c r="I82" s="45">
        <v>0</v>
      </c>
      <c r="J82" s="45" t="s">
        <v>56</v>
      </c>
      <c r="O82" s="33"/>
      <c r="P82" s="33"/>
      <c r="Q82" s="33"/>
      <c r="R82" s="33"/>
      <c r="S82" s="20"/>
      <c r="T82" s="20"/>
      <c r="U82" s="20"/>
      <c r="V82" s="20"/>
      <c r="W82" s="20"/>
      <c r="X82" s="20"/>
    </row>
    <row r="83" spans="1:24" ht="31.5" customHeight="1">
      <c r="A83" s="64" t="s">
        <v>33</v>
      </c>
      <c r="B83" s="64"/>
      <c r="C83" s="64"/>
      <c r="D83" s="64"/>
      <c r="E83" s="64"/>
      <c r="F83" s="64"/>
      <c r="G83" s="64"/>
      <c r="H83" s="64"/>
      <c r="I83" s="64"/>
      <c r="J83" s="64"/>
    </row>
    <row r="84" spans="1:24" ht="133.5" customHeight="1">
      <c r="A84" s="10" t="s">
        <v>80</v>
      </c>
      <c r="B84" s="10" t="s">
        <v>7</v>
      </c>
      <c r="C84" s="10" t="s">
        <v>10</v>
      </c>
      <c r="D84" s="44">
        <f>E84+F84+G84+H84+I84</f>
        <v>347.48</v>
      </c>
      <c r="E84" s="10">
        <v>0</v>
      </c>
      <c r="F84" s="10">
        <v>65</v>
      </c>
      <c r="G84" s="46">
        <v>212.48</v>
      </c>
      <c r="H84" s="10">
        <v>70</v>
      </c>
      <c r="I84" s="10">
        <v>0</v>
      </c>
      <c r="J84" s="10" t="s">
        <v>55</v>
      </c>
      <c r="K84" s="65"/>
      <c r="L84" s="66"/>
      <c r="M84" s="66"/>
      <c r="N84" s="66"/>
      <c r="O84" s="6" t="s">
        <v>85</v>
      </c>
      <c r="P84" s="6"/>
      <c r="Q84" s="6"/>
    </row>
    <row r="85" spans="1:24" ht="40.5" customHeight="1">
      <c r="A85" s="62" t="s">
        <v>36</v>
      </c>
      <c r="B85" s="62"/>
      <c r="C85" s="62"/>
      <c r="D85" s="62"/>
      <c r="E85" s="62"/>
      <c r="F85" s="62"/>
      <c r="G85" s="62"/>
      <c r="H85" s="62"/>
      <c r="I85" s="62"/>
      <c r="J85" s="62"/>
      <c r="K85" s="6"/>
      <c r="L85" s="6"/>
      <c r="M85" s="6"/>
    </row>
    <row r="86" spans="1:24" ht="129" customHeight="1">
      <c r="A86" s="8" t="s">
        <v>17</v>
      </c>
      <c r="B86" s="45" t="s">
        <v>7</v>
      </c>
      <c r="C86" s="45" t="s">
        <v>8</v>
      </c>
      <c r="D86" s="44">
        <f>E86+F86+G86+H86+I86</f>
        <v>13637.119999999999</v>
      </c>
      <c r="E86" s="45">
        <v>2500</v>
      </c>
      <c r="F86" s="45">
        <v>2578</v>
      </c>
      <c r="G86" s="46">
        <v>2429</v>
      </c>
      <c r="H86" s="46">
        <v>3065.06</v>
      </c>
      <c r="I86" s="46">
        <v>3065.06</v>
      </c>
      <c r="J86" s="45" t="s">
        <v>55</v>
      </c>
    </row>
    <row r="87" spans="1:24" ht="130.5" customHeight="1">
      <c r="A87" s="8" t="s">
        <v>37</v>
      </c>
      <c r="B87" s="45" t="s">
        <v>7</v>
      </c>
      <c r="C87" s="45" t="s">
        <v>10</v>
      </c>
      <c r="D87" s="44">
        <f t="shared" ref="D87:D89" si="7">E87+F87+G87+H87+I87</f>
        <v>3549.37</v>
      </c>
      <c r="E87" s="10">
        <v>695.57</v>
      </c>
      <c r="F87" s="10">
        <v>848.9</v>
      </c>
      <c r="G87" s="46">
        <v>1002.9</v>
      </c>
      <c r="H87" s="46">
        <v>1002</v>
      </c>
      <c r="I87" s="46">
        <v>0</v>
      </c>
      <c r="J87" s="45" t="s">
        <v>55</v>
      </c>
    </row>
    <row r="88" spans="1:24" ht="40.5" customHeight="1">
      <c r="A88" s="67" t="s">
        <v>62</v>
      </c>
      <c r="B88" s="68"/>
      <c r="C88" s="68"/>
      <c r="D88" s="68"/>
      <c r="E88" s="68"/>
      <c r="F88" s="68"/>
      <c r="G88" s="68"/>
      <c r="H88" s="68"/>
      <c r="I88" s="68"/>
      <c r="J88" s="69"/>
    </row>
    <row r="89" spans="1:24" ht="123" customHeight="1">
      <c r="A89" s="8" t="s">
        <v>63</v>
      </c>
      <c r="B89" s="45" t="s">
        <v>7</v>
      </c>
      <c r="C89" s="45" t="s">
        <v>10</v>
      </c>
      <c r="D89" s="44">
        <f t="shared" si="7"/>
        <v>689.68</v>
      </c>
      <c r="E89" s="45">
        <v>142.19999999999999</v>
      </c>
      <c r="F89" s="10">
        <v>208</v>
      </c>
      <c r="G89" s="46">
        <v>178.98</v>
      </c>
      <c r="H89" s="45">
        <v>160.5</v>
      </c>
      <c r="I89" s="45">
        <v>0</v>
      </c>
      <c r="J89" s="45" t="s">
        <v>56</v>
      </c>
      <c r="O89" s="70" t="s">
        <v>116</v>
      </c>
      <c r="P89" s="70"/>
      <c r="Q89" s="70"/>
    </row>
    <row r="90" spans="1:24" ht="37.15" customHeight="1">
      <c r="A90" s="62" t="s">
        <v>44</v>
      </c>
      <c r="B90" s="62"/>
      <c r="C90" s="62"/>
      <c r="D90" s="62"/>
      <c r="E90" s="62"/>
      <c r="F90" s="62"/>
      <c r="G90" s="62"/>
      <c r="H90" s="62"/>
      <c r="I90" s="62"/>
      <c r="J90" s="62"/>
      <c r="O90" s="42"/>
      <c r="P90" s="42"/>
      <c r="Q90" s="42"/>
    </row>
    <row r="91" spans="1:24" ht="198.6" customHeight="1">
      <c r="A91" s="8" t="s">
        <v>97</v>
      </c>
      <c r="B91" s="45" t="s">
        <v>57</v>
      </c>
      <c r="C91" s="45" t="s">
        <v>10</v>
      </c>
      <c r="D91" s="44">
        <f>E91+F91+G91+H91+I91</f>
        <v>140.12</v>
      </c>
      <c r="E91" s="45">
        <v>0</v>
      </c>
      <c r="F91" s="10">
        <v>38</v>
      </c>
      <c r="G91" s="46">
        <v>62.12</v>
      </c>
      <c r="H91" s="13">
        <v>40</v>
      </c>
      <c r="I91" s="9">
        <v>0</v>
      </c>
      <c r="J91" s="45" t="s">
        <v>56</v>
      </c>
      <c r="O91" s="42"/>
      <c r="P91" s="42"/>
      <c r="Q91" s="42"/>
    </row>
    <row r="92" spans="1:24" ht="108.75" customHeight="1">
      <c r="A92" s="55" t="s">
        <v>18</v>
      </c>
      <c r="B92" s="56"/>
      <c r="C92" s="37" t="s">
        <v>13</v>
      </c>
      <c r="D92" s="37">
        <f>D93+D94</f>
        <v>84385.45</v>
      </c>
      <c r="E92" s="37">
        <f>E93+E94</f>
        <v>14662.11</v>
      </c>
      <c r="F92" s="37">
        <f t="shared" ref="F92:I92" si="8">F93+F94</f>
        <v>17647.07</v>
      </c>
      <c r="G92" s="27">
        <f t="shared" si="8"/>
        <v>18578.129999999997</v>
      </c>
      <c r="H92" s="27">
        <f t="shared" si="8"/>
        <v>17156.91</v>
      </c>
      <c r="I92" s="27">
        <f t="shared" si="8"/>
        <v>16341.23</v>
      </c>
      <c r="J92" s="57"/>
      <c r="O92" s="42"/>
      <c r="P92" s="42"/>
      <c r="Q92" s="42"/>
    </row>
    <row r="93" spans="1:24" ht="29.25" customHeight="1">
      <c r="A93" s="55"/>
      <c r="B93" s="56"/>
      <c r="C93" s="37" t="s">
        <v>10</v>
      </c>
      <c r="D93" s="37">
        <f>E93+F93+G93+H93+I93</f>
        <v>70748.33</v>
      </c>
      <c r="E93" s="37">
        <f>E80+E87+E89+E81+E84+E82</f>
        <v>12162.11</v>
      </c>
      <c r="F93" s="37">
        <f>F80+F87+F89+F81+F84+F82+F91</f>
        <v>15069.07</v>
      </c>
      <c r="G93" s="27">
        <f t="shared" ref="G93:I93" si="9">G80+G87+G89+G81+G84+G82+G91</f>
        <v>16149.13</v>
      </c>
      <c r="H93" s="27">
        <f t="shared" si="9"/>
        <v>14091.85</v>
      </c>
      <c r="I93" s="27">
        <f t="shared" si="9"/>
        <v>13276.17</v>
      </c>
      <c r="J93" s="57"/>
    </row>
    <row r="94" spans="1:24" ht="42.75" customHeight="1">
      <c r="A94" s="55"/>
      <c r="B94" s="56"/>
      <c r="C94" s="37" t="s">
        <v>8</v>
      </c>
      <c r="D94" s="27">
        <f>E94+F94+G94+H94+I94</f>
        <v>13637.119999999999</v>
      </c>
      <c r="E94" s="27">
        <f>E86</f>
        <v>2500</v>
      </c>
      <c r="F94" s="27">
        <f t="shared" ref="F94:I94" si="10">F86</f>
        <v>2578</v>
      </c>
      <c r="G94" s="27">
        <f t="shared" si="10"/>
        <v>2429</v>
      </c>
      <c r="H94" s="27">
        <f t="shared" si="10"/>
        <v>3065.06</v>
      </c>
      <c r="I94" s="27">
        <f t="shared" si="10"/>
        <v>3065.06</v>
      </c>
      <c r="J94" s="57"/>
      <c r="K94" s="58"/>
      <c r="L94" s="59"/>
      <c r="M94" s="59"/>
      <c r="N94" s="59"/>
    </row>
    <row r="95" spans="1:24" ht="51.75" customHeight="1">
      <c r="A95" s="60" t="s">
        <v>38</v>
      </c>
      <c r="B95" s="60"/>
      <c r="C95" s="60"/>
      <c r="D95" s="60"/>
      <c r="E95" s="60"/>
      <c r="F95" s="60"/>
      <c r="G95" s="60"/>
      <c r="H95" s="60"/>
      <c r="I95" s="60"/>
      <c r="J95" s="60"/>
    </row>
    <row r="96" spans="1:24" ht="36" customHeight="1">
      <c r="A96" s="60" t="s">
        <v>39</v>
      </c>
      <c r="B96" s="60"/>
      <c r="C96" s="60"/>
      <c r="D96" s="60"/>
      <c r="E96" s="60"/>
      <c r="F96" s="60"/>
      <c r="G96" s="60"/>
      <c r="H96" s="60"/>
      <c r="I96" s="60"/>
      <c r="J96" s="60"/>
    </row>
    <row r="97" spans="1:19" ht="93.75">
      <c r="A97" s="8" t="s">
        <v>58</v>
      </c>
      <c r="B97" s="17" t="s">
        <v>7</v>
      </c>
      <c r="C97" s="17" t="s">
        <v>10</v>
      </c>
      <c r="D97" s="26">
        <f>E97+F97+G97+H97+I97</f>
        <v>442.45000000000005</v>
      </c>
      <c r="E97" s="26">
        <v>60</v>
      </c>
      <c r="F97" s="10">
        <v>119.98</v>
      </c>
      <c r="G97" s="46">
        <v>96.47</v>
      </c>
      <c r="H97" s="35">
        <v>166</v>
      </c>
      <c r="I97" s="26">
        <v>0</v>
      </c>
      <c r="J97" s="8" t="s">
        <v>27</v>
      </c>
      <c r="O97" s="6" t="s">
        <v>117</v>
      </c>
      <c r="P97" s="6"/>
      <c r="Q97" s="6"/>
      <c r="R97" s="6"/>
    </row>
    <row r="98" spans="1:19" ht="121.5" customHeight="1">
      <c r="A98" s="56" t="s">
        <v>19</v>
      </c>
      <c r="B98" s="57"/>
      <c r="C98" s="37" t="s">
        <v>13</v>
      </c>
      <c r="D98" s="37">
        <f>D99+D100</f>
        <v>442.45000000000005</v>
      </c>
      <c r="E98" s="27">
        <f>E99+E100</f>
        <v>60</v>
      </c>
      <c r="F98" s="37">
        <f t="shared" ref="F98:I98" si="11">F99+F100</f>
        <v>119.98</v>
      </c>
      <c r="G98" s="37">
        <f t="shared" si="11"/>
        <v>96.47</v>
      </c>
      <c r="H98" s="27">
        <f t="shared" si="11"/>
        <v>166</v>
      </c>
      <c r="I98" s="27">
        <f t="shared" si="11"/>
        <v>0</v>
      </c>
      <c r="J98" s="57"/>
    </row>
    <row r="99" spans="1:19" ht="73.5" customHeight="1">
      <c r="A99" s="56"/>
      <c r="B99" s="57"/>
      <c r="C99" s="37" t="s">
        <v>10</v>
      </c>
      <c r="D99" s="27">
        <f>E99+F99+G99+H99+I99</f>
        <v>442.45000000000005</v>
      </c>
      <c r="E99" s="27">
        <f>E97</f>
        <v>60</v>
      </c>
      <c r="F99" s="37">
        <f t="shared" ref="F99:I99" si="12">F97</f>
        <v>119.98</v>
      </c>
      <c r="G99" s="37">
        <f t="shared" si="12"/>
        <v>96.47</v>
      </c>
      <c r="H99" s="27">
        <f t="shared" si="12"/>
        <v>166</v>
      </c>
      <c r="I99" s="27">
        <f t="shared" si="12"/>
        <v>0</v>
      </c>
      <c r="J99" s="57"/>
    </row>
    <row r="100" spans="1:19" s="3" customFormat="1" ht="30" customHeight="1">
      <c r="A100" s="56"/>
      <c r="B100" s="57"/>
      <c r="C100" s="37" t="s">
        <v>8</v>
      </c>
      <c r="D100" s="37">
        <f>E100+F100+G100+H100</f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57"/>
    </row>
    <row r="101" spans="1:19" ht="18.75">
      <c r="A101" s="60" t="s">
        <v>20</v>
      </c>
      <c r="B101" s="60"/>
      <c r="C101" s="60"/>
      <c r="D101" s="60"/>
      <c r="E101" s="60"/>
      <c r="F101" s="60"/>
      <c r="G101" s="60"/>
      <c r="H101" s="60"/>
      <c r="I101" s="60"/>
      <c r="J101" s="60"/>
    </row>
    <row r="102" spans="1:19" ht="126.6" customHeight="1">
      <c r="A102" s="8" t="s">
        <v>21</v>
      </c>
      <c r="B102" s="45" t="s">
        <v>7</v>
      </c>
      <c r="C102" s="45" t="s">
        <v>10</v>
      </c>
      <c r="D102" s="43">
        <f>E102+F102+G102+H102+I102</f>
        <v>13480.53</v>
      </c>
      <c r="E102" s="10">
        <v>2319.65</v>
      </c>
      <c r="F102" s="46">
        <v>2466.35</v>
      </c>
      <c r="G102" s="46">
        <v>2661.93</v>
      </c>
      <c r="H102" s="46">
        <v>2894.74</v>
      </c>
      <c r="I102" s="46">
        <v>3137.86</v>
      </c>
      <c r="J102" s="8" t="s">
        <v>40</v>
      </c>
      <c r="O102" s="61"/>
      <c r="P102" s="61"/>
      <c r="Q102" s="61"/>
    </row>
    <row r="103" spans="1:19" ht="114" customHeight="1">
      <c r="A103" s="8" t="s">
        <v>22</v>
      </c>
      <c r="B103" s="45" t="s">
        <v>7</v>
      </c>
      <c r="C103" s="45" t="s">
        <v>10</v>
      </c>
      <c r="D103" s="43">
        <f t="shared" ref="D103:D107" si="13">E103+F103+G103+H103+I103</f>
        <v>49378.28</v>
      </c>
      <c r="E103" s="10">
        <v>9414.17</v>
      </c>
      <c r="F103" s="10">
        <v>9495.8799999999992</v>
      </c>
      <c r="G103" s="46">
        <v>10061.200000000001</v>
      </c>
      <c r="H103" s="46">
        <v>10134.19</v>
      </c>
      <c r="I103" s="46">
        <v>10272.84</v>
      </c>
      <c r="J103" s="8" t="s">
        <v>27</v>
      </c>
      <c r="O103" s="6"/>
      <c r="P103" s="6"/>
      <c r="Q103" s="6"/>
      <c r="R103" s="6"/>
    </row>
    <row r="104" spans="1:19" ht="101.25" customHeight="1">
      <c r="A104" s="8" t="s">
        <v>59</v>
      </c>
      <c r="B104" s="45" t="s">
        <v>7</v>
      </c>
      <c r="C104" s="45" t="s">
        <v>10</v>
      </c>
      <c r="D104" s="43">
        <f t="shared" si="13"/>
        <v>758.21</v>
      </c>
      <c r="E104" s="10">
        <v>0</v>
      </c>
      <c r="F104" s="10">
        <v>197.69</v>
      </c>
      <c r="G104" s="46">
        <v>270.52</v>
      </c>
      <c r="H104" s="46">
        <v>290</v>
      </c>
      <c r="I104" s="46">
        <v>0</v>
      </c>
      <c r="J104" s="8" t="s">
        <v>27</v>
      </c>
      <c r="O104" s="54"/>
      <c r="P104" s="54"/>
      <c r="Q104" s="54"/>
      <c r="R104" s="54"/>
      <c r="S104" s="4"/>
    </row>
    <row r="105" spans="1:19" ht="100.9" customHeight="1">
      <c r="A105" s="8" t="s">
        <v>60</v>
      </c>
      <c r="B105" s="45" t="s">
        <v>7</v>
      </c>
      <c r="C105" s="45" t="s">
        <v>10</v>
      </c>
      <c r="D105" s="43">
        <f t="shared" si="13"/>
        <v>4.5</v>
      </c>
      <c r="E105" s="10">
        <v>0</v>
      </c>
      <c r="F105" s="10">
        <v>4.5</v>
      </c>
      <c r="G105" s="45">
        <v>0</v>
      </c>
      <c r="H105" s="45">
        <v>0</v>
      </c>
      <c r="I105" s="45">
        <v>0</v>
      </c>
      <c r="J105" s="8" t="s">
        <v>27</v>
      </c>
    </row>
    <row r="106" spans="1:19" ht="198.6" customHeight="1">
      <c r="A106" s="8" t="s">
        <v>23</v>
      </c>
      <c r="B106" s="45" t="s">
        <v>7</v>
      </c>
      <c r="C106" s="45" t="s">
        <v>8</v>
      </c>
      <c r="D106" s="43">
        <f t="shared" si="13"/>
        <v>20148</v>
      </c>
      <c r="E106" s="10">
        <v>3181</v>
      </c>
      <c r="F106" s="10">
        <v>3180</v>
      </c>
      <c r="G106" s="46">
        <v>3339</v>
      </c>
      <c r="H106" s="46">
        <v>5224</v>
      </c>
      <c r="I106" s="46">
        <v>5224</v>
      </c>
      <c r="J106" s="8" t="s">
        <v>27</v>
      </c>
    </row>
    <row r="107" spans="1:19" ht="124.9" customHeight="1">
      <c r="A107" s="12" t="s">
        <v>93</v>
      </c>
      <c r="B107" s="10" t="s">
        <v>101</v>
      </c>
      <c r="C107" s="45" t="s">
        <v>8</v>
      </c>
      <c r="D107" s="30">
        <f t="shared" si="13"/>
        <v>5100</v>
      </c>
      <c r="E107" s="10">
        <v>0</v>
      </c>
      <c r="F107" s="13">
        <v>0</v>
      </c>
      <c r="G107" s="46">
        <v>0</v>
      </c>
      <c r="H107" s="46">
        <v>2550</v>
      </c>
      <c r="I107" s="46">
        <v>2550</v>
      </c>
      <c r="J107" s="45" t="s">
        <v>55</v>
      </c>
    </row>
    <row r="108" spans="1:19" ht="48.75" customHeight="1">
      <c r="A108" s="55" t="s">
        <v>24</v>
      </c>
      <c r="B108" s="56"/>
      <c r="C108" s="37" t="s">
        <v>13</v>
      </c>
      <c r="D108" s="37">
        <f>D109+D110</f>
        <v>88869.52</v>
      </c>
      <c r="E108" s="37">
        <f>E109+E110</f>
        <v>14914.82</v>
      </c>
      <c r="F108" s="37">
        <f t="shared" ref="F108:I108" si="14">F109+F110</f>
        <v>15344.42</v>
      </c>
      <c r="G108" s="37">
        <f t="shared" si="14"/>
        <v>16332.650000000001</v>
      </c>
      <c r="H108" s="37">
        <f t="shared" si="14"/>
        <v>21092.93</v>
      </c>
      <c r="I108" s="37">
        <f t="shared" si="14"/>
        <v>21184.7</v>
      </c>
      <c r="J108" s="57"/>
    </row>
    <row r="109" spans="1:19" ht="33" customHeight="1">
      <c r="A109" s="55"/>
      <c r="B109" s="56"/>
      <c r="C109" s="37" t="s">
        <v>10</v>
      </c>
      <c r="D109" s="37">
        <f>E109+F109+G109+H109+I109</f>
        <v>63621.520000000004</v>
      </c>
      <c r="E109" s="37">
        <f>E103+E102+E104+E105</f>
        <v>11733.82</v>
      </c>
      <c r="F109" s="37">
        <f>F103+F102+F104+F105</f>
        <v>12164.42</v>
      </c>
      <c r="G109" s="37">
        <f>G103+G102+G104+G105</f>
        <v>12993.650000000001</v>
      </c>
      <c r="H109" s="27">
        <f>H103+H102+H104+H105</f>
        <v>13318.93</v>
      </c>
      <c r="I109" s="27">
        <f>I103+I102+I104+I105</f>
        <v>13410.7</v>
      </c>
      <c r="J109" s="57"/>
    </row>
    <row r="110" spans="1:19" ht="30" customHeight="1">
      <c r="A110" s="55"/>
      <c r="B110" s="56"/>
      <c r="C110" s="37" t="s">
        <v>8</v>
      </c>
      <c r="D110" s="27">
        <f>E110+F110+G110+H110+I110</f>
        <v>25248</v>
      </c>
      <c r="E110" s="27">
        <f>E106</f>
        <v>3181</v>
      </c>
      <c r="F110" s="27">
        <f>F106</f>
        <v>3180</v>
      </c>
      <c r="G110" s="27">
        <f>G106</f>
        <v>3339</v>
      </c>
      <c r="H110" s="27">
        <f>H106+H107</f>
        <v>7774</v>
      </c>
      <c r="I110" s="27">
        <f>I106+I107</f>
        <v>7774</v>
      </c>
      <c r="J110" s="57"/>
      <c r="K110" s="58"/>
      <c r="L110" s="59"/>
      <c r="M110" s="59"/>
      <c r="N110" s="59"/>
    </row>
    <row r="111" spans="1:19" ht="27" customHeight="1">
      <c r="A111" s="55" t="s">
        <v>25</v>
      </c>
      <c r="B111" s="56"/>
      <c r="C111" s="37" t="s">
        <v>13</v>
      </c>
      <c r="D111" s="27">
        <f>E111+F111+G111+H111+I111</f>
        <v>1525735.77</v>
      </c>
      <c r="E111" s="27">
        <f>E112+E113+E114</f>
        <v>258256.97</v>
      </c>
      <c r="F111" s="37">
        <f t="shared" ref="F111:I111" si="15">F112+F113+F114</f>
        <v>282898.92000000004</v>
      </c>
      <c r="G111" s="37">
        <f t="shared" si="15"/>
        <v>305983.42</v>
      </c>
      <c r="H111" s="27">
        <f t="shared" si="15"/>
        <v>355461.73</v>
      </c>
      <c r="I111" s="27">
        <f t="shared" si="15"/>
        <v>323134.73</v>
      </c>
      <c r="J111" s="57"/>
    </row>
    <row r="112" spans="1:19" ht="38.25" customHeight="1">
      <c r="A112" s="55"/>
      <c r="B112" s="56"/>
      <c r="C112" s="37" t="s">
        <v>10</v>
      </c>
      <c r="D112" s="27">
        <f t="shared" ref="D112:D114" si="16">E112+F112+G112+H112+I112</f>
        <v>593837.09000000008</v>
      </c>
      <c r="E112" s="37">
        <f t="shared" ref="E112:I113" si="17">E37+E75+E93+E99+E109</f>
        <v>103194.79000000001</v>
      </c>
      <c r="F112" s="37">
        <f t="shared" si="17"/>
        <v>118557.16</v>
      </c>
      <c r="G112" s="37">
        <f t="shared" si="17"/>
        <v>128269.60999999999</v>
      </c>
      <c r="H112" s="27">
        <f t="shared" si="17"/>
        <v>124400.86000000002</v>
      </c>
      <c r="I112" s="27">
        <f t="shared" si="17"/>
        <v>119414.66999999998</v>
      </c>
      <c r="J112" s="57"/>
    </row>
    <row r="113" spans="1:10" ht="26.25" customHeight="1">
      <c r="A113" s="55"/>
      <c r="B113" s="56"/>
      <c r="C113" s="37" t="s">
        <v>8</v>
      </c>
      <c r="D113" s="27">
        <f t="shared" si="16"/>
        <v>930905.42999999993</v>
      </c>
      <c r="E113" s="27">
        <f t="shared" si="17"/>
        <v>154068.93</v>
      </c>
      <c r="F113" s="27">
        <f t="shared" si="17"/>
        <v>164341.76000000001</v>
      </c>
      <c r="G113" s="27">
        <f t="shared" si="17"/>
        <v>177713.81</v>
      </c>
      <c r="H113" s="27">
        <f t="shared" si="17"/>
        <v>231060.87</v>
      </c>
      <c r="I113" s="27">
        <f t="shared" si="17"/>
        <v>203720.06</v>
      </c>
      <c r="J113" s="57"/>
    </row>
    <row r="114" spans="1:10" ht="50.25" customHeight="1">
      <c r="A114" s="55"/>
      <c r="B114" s="56"/>
      <c r="C114" s="37" t="s">
        <v>45</v>
      </c>
      <c r="D114" s="27">
        <f t="shared" si="16"/>
        <v>993.25</v>
      </c>
      <c r="E114" s="37">
        <f>E77</f>
        <v>993.25</v>
      </c>
      <c r="F114" s="37">
        <f t="shared" ref="F114:I114" si="18">F77</f>
        <v>0</v>
      </c>
      <c r="G114" s="37">
        <f t="shared" si="18"/>
        <v>0</v>
      </c>
      <c r="H114" s="37">
        <f t="shared" si="18"/>
        <v>0</v>
      </c>
      <c r="I114" s="37">
        <f t="shared" si="18"/>
        <v>0</v>
      </c>
      <c r="J114" s="57"/>
    </row>
    <row r="115" spans="1:10" ht="47.25" customHeight="1"/>
  </sheetData>
  <mergeCells count="102">
    <mergeCell ref="A13:J13"/>
    <mergeCell ref="A15:A16"/>
    <mergeCell ref="B15:B16"/>
    <mergeCell ref="C15:C16"/>
    <mergeCell ref="D15:D16"/>
    <mergeCell ref="E15:I15"/>
    <mergeCell ref="J15:J16"/>
    <mergeCell ref="F1:J1"/>
    <mergeCell ref="F5:J5"/>
    <mergeCell ref="F8:J8"/>
    <mergeCell ref="F9:J9"/>
    <mergeCell ref="F10:J10"/>
    <mergeCell ref="F11:I11"/>
    <mergeCell ref="A22:J22"/>
    <mergeCell ref="O23:Q23"/>
    <mergeCell ref="A24:J24"/>
    <mergeCell ref="O26:Q26"/>
    <mergeCell ref="K27:N27"/>
    <mergeCell ref="O27:Q27"/>
    <mergeCell ref="A17:J17"/>
    <mergeCell ref="A18:J18"/>
    <mergeCell ref="K20:N20"/>
    <mergeCell ref="O20:Q20"/>
    <mergeCell ref="K21:N21"/>
    <mergeCell ref="O21:R21"/>
    <mergeCell ref="K34:N34"/>
    <mergeCell ref="O34:Q34"/>
    <mergeCell ref="O35:Q35"/>
    <mergeCell ref="A36:A38"/>
    <mergeCell ref="J36:J38"/>
    <mergeCell ref="A39:J39"/>
    <mergeCell ref="A28:J28"/>
    <mergeCell ref="A30:J30"/>
    <mergeCell ref="K31:N31"/>
    <mergeCell ref="O32:Q32"/>
    <mergeCell ref="K33:N33"/>
    <mergeCell ref="O33:Q33"/>
    <mergeCell ref="A47:J47"/>
    <mergeCell ref="O50:Q50"/>
    <mergeCell ref="A51:J51"/>
    <mergeCell ref="A52:J52"/>
    <mergeCell ref="O53:R53"/>
    <mergeCell ref="O54:Q54"/>
    <mergeCell ref="A40:J40"/>
    <mergeCell ref="K41:N41"/>
    <mergeCell ref="O41:Q41"/>
    <mergeCell ref="K42:N42"/>
    <mergeCell ref="O42:R42"/>
    <mergeCell ref="O44:Q44"/>
    <mergeCell ref="A62:A64"/>
    <mergeCell ref="B62:B64"/>
    <mergeCell ref="J62:J64"/>
    <mergeCell ref="A65:A67"/>
    <mergeCell ref="B65:B67"/>
    <mergeCell ref="J65:J67"/>
    <mergeCell ref="O56:P56"/>
    <mergeCell ref="K57:N57"/>
    <mergeCell ref="O57:R57"/>
    <mergeCell ref="A58:J58"/>
    <mergeCell ref="A59:A61"/>
    <mergeCell ref="J59:J61"/>
    <mergeCell ref="O59:Q59"/>
    <mergeCell ref="A74:A77"/>
    <mergeCell ref="B74:B77"/>
    <mergeCell ref="J74:J77"/>
    <mergeCell ref="A78:J78"/>
    <mergeCell ref="A79:J79"/>
    <mergeCell ref="O80:R80"/>
    <mergeCell ref="K67:O67"/>
    <mergeCell ref="A68:A70"/>
    <mergeCell ref="B68:B70"/>
    <mergeCell ref="J68:J70"/>
    <mergeCell ref="A71:A73"/>
    <mergeCell ref="B71:B73"/>
    <mergeCell ref="J71:J73"/>
    <mergeCell ref="O71:Q71"/>
    <mergeCell ref="A90:J90"/>
    <mergeCell ref="A92:A94"/>
    <mergeCell ref="B92:B94"/>
    <mergeCell ref="J92:J94"/>
    <mergeCell ref="K94:N94"/>
    <mergeCell ref="A95:J95"/>
    <mergeCell ref="O81:R81"/>
    <mergeCell ref="A83:J83"/>
    <mergeCell ref="K84:N84"/>
    <mergeCell ref="A85:J85"/>
    <mergeCell ref="A88:J88"/>
    <mergeCell ref="O89:Q89"/>
    <mergeCell ref="O104:R104"/>
    <mergeCell ref="A108:A110"/>
    <mergeCell ref="B108:B110"/>
    <mergeCell ref="J108:J110"/>
    <mergeCell ref="K110:N110"/>
    <mergeCell ref="A111:A114"/>
    <mergeCell ref="B111:B114"/>
    <mergeCell ref="J111:J114"/>
    <mergeCell ref="A96:J96"/>
    <mergeCell ref="A98:A100"/>
    <mergeCell ref="B98:B100"/>
    <mergeCell ref="J98:J100"/>
    <mergeCell ref="A101:J101"/>
    <mergeCell ref="O102:Q102"/>
  </mergeCells>
  <pageMargins left="0.78740157480314965" right="0.19685039370078741" top="0.39370078740157483" bottom="0.19685039370078741" header="8.0314960629921259" footer="0.19685039370078741"/>
  <pageSetup paperSize="9" scale="62" fitToHeight="20" orientation="landscape" r:id="rId1"/>
  <rowBreaks count="3" manualBreakCount="3">
    <brk id="87" max="16383" man="1"/>
    <brk id="97" max="13" man="1"/>
    <brk id="10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№ 2 пров.фин.</vt:lpstr>
      <vt:lpstr>'2019 № 2 пров.фин.'!Область_печати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309-1</cp:lastModifiedBy>
  <cp:lastPrinted>2019-04-04T02:04:59Z</cp:lastPrinted>
  <dcterms:created xsi:type="dcterms:W3CDTF">2016-03-20T11:38:56Z</dcterms:created>
  <dcterms:modified xsi:type="dcterms:W3CDTF">2019-04-08T06:24:03Z</dcterms:modified>
</cp:coreProperties>
</file>